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2022\220840\SPEC\website\"/>
    </mc:Choice>
  </mc:AlternateContent>
  <xr:revisionPtr revIDLastSave="0" documentId="13_ncr:1_{52B098B4-DB4A-45EB-95FF-9316F5AE11E0}" xr6:coauthVersionLast="47" xr6:coauthVersionMax="47" xr10:uidLastSave="{00000000-0000-0000-0000-000000000000}"/>
  <bookViews>
    <workbookView xWindow="-120" yWindow="-120" windowWidth="29040" windowHeight="15840" tabRatio="829" xr2:uid="{00000000-000D-0000-FFFF-FFFF00000000}"/>
  </bookViews>
  <sheets>
    <sheet name="TOTAL COST" sheetId="2" r:id="rId1"/>
    <sheet name="SIGNAL MOD" sheetId="16" r:id="rId2"/>
    <sheet name="Sheet1" sheetId="13" r:id="rId3"/>
    <sheet name="Sheet2" sheetId="14" r:id="rId4"/>
  </sheets>
  <definedNames>
    <definedName name="_xlnm.Print_Area" localSheetId="1">'SIGNAL MOD'!$A$1:$I$46</definedName>
    <definedName name="_xlnm.Print_Area" localSheetId="0">'TOTAL COST'!$A$1:$G$94</definedName>
    <definedName name="_xlnm.Print_Titles" localSheetId="1">'SIGNAL MOD'!$1:$7</definedName>
    <definedName name="_xlnm.Print_Titles" localSheetId="0">'TOTAL COST'!$1:$7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2" l="1"/>
  <c r="B42" i="13"/>
  <c r="E27" i="2"/>
  <c r="O16" i="13"/>
  <c r="E29" i="2"/>
  <c r="I5" i="13"/>
  <c r="B11" i="2"/>
  <c r="J38" i="13"/>
  <c r="C7" i="13"/>
  <c r="C13" i="13"/>
  <c r="F3" i="13"/>
  <c r="B26" i="13"/>
  <c r="H35" i="13"/>
  <c r="C32" i="13" l="1"/>
  <c r="A13" i="13"/>
  <c r="H38" i="13"/>
  <c r="E38" i="13"/>
  <c r="B38" i="13"/>
  <c r="C17" i="13"/>
  <c r="B13" i="13"/>
  <c r="I8" i="13"/>
  <c r="H37" i="16"/>
  <c r="H35" i="16"/>
  <c r="H33" i="16"/>
  <c r="H31" i="16"/>
  <c r="H29" i="16"/>
  <c r="H27" i="16"/>
  <c r="H25" i="16"/>
  <c r="H23" i="16"/>
  <c r="H21" i="16"/>
  <c r="H19" i="16"/>
  <c r="H17" i="16"/>
  <c r="H15" i="16"/>
  <c r="H13" i="16"/>
  <c r="H11" i="16"/>
  <c r="B13" i="16"/>
  <c r="B15" i="16" s="1"/>
  <c r="B17" i="16" s="1"/>
  <c r="B19" i="16" s="1"/>
  <c r="B21" i="16" s="1"/>
  <c r="B23" i="16" s="1"/>
  <c r="B25" i="16" s="1"/>
  <c r="B27" i="16" s="1"/>
  <c r="B29" i="16" s="1"/>
  <c r="B31" i="16" s="1"/>
  <c r="B33" i="16" s="1"/>
  <c r="B35" i="16" s="1"/>
  <c r="B37" i="16" s="1"/>
  <c r="P25" i="13"/>
  <c r="J29" i="13"/>
  <c r="N27" i="13"/>
  <c r="L26" i="13"/>
  <c r="I9" i="13"/>
  <c r="E11" i="13"/>
  <c r="AC8" i="14"/>
  <c r="AC5" i="14"/>
  <c r="H39" i="16" l="1"/>
  <c r="H41" i="16" s="1"/>
  <c r="H42" i="16" s="1"/>
  <c r="H43" i="16" s="1"/>
  <c r="AC10" i="14"/>
  <c r="B13" i="2" l="1"/>
  <c r="B15" i="2" l="1"/>
  <c r="B17" i="2" l="1"/>
  <c r="B19" i="2" s="1"/>
  <c r="B21" i="2" s="1"/>
  <c r="B23" i="2" s="1"/>
  <c r="B25" i="2" s="1"/>
  <c r="B27" i="2" s="1"/>
  <c r="B29" i="2" s="1"/>
  <c r="B31" i="2" s="1"/>
  <c r="B33" i="2" s="1"/>
  <c r="B35" i="2" s="1"/>
  <c r="B37" i="2" s="1"/>
  <c r="B39" i="2" s="1"/>
  <c r="B41" i="2" s="1"/>
  <c r="B43" i="2" s="1"/>
  <c r="B45" i="2" l="1"/>
  <c r="B47" i="2" s="1"/>
  <c r="B49" i="2" s="1"/>
  <c r="B51" i="2" l="1"/>
  <c r="B53" i="2" s="1"/>
  <c r="B55" i="2" l="1"/>
  <c r="B57" i="2" s="1"/>
  <c r="B59" i="2" s="1"/>
  <c r="B61" i="2" s="1"/>
  <c r="B63" i="2" s="1"/>
  <c r="B65" i="2" s="1"/>
  <c r="B67" i="2" l="1"/>
  <c r="B69" i="2" s="1"/>
  <c r="B71" i="2" s="1"/>
  <c r="B73" i="2" l="1"/>
  <c r="B75" i="2" s="1"/>
  <c r="B77" i="2" s="1"/>
  <c r="B79" i="2" s="1"/>
  <c r="B81" i="2" s="1"/>
  <c r="B83" i="2" s="1"/>
  <c r="B85" i="2" s="1"/>
  <c r="B87" i="2" s="1"/>
</calcChain>
</file>

<file path=xl/sharedStrings.xml><?xml version="1.0" encoding="utf-8"?>
<sst xmlns="http://schemas.openxmlformats.org/spreadsheetml/2006/main" count="179" uniqueCount="115">
  <si>
    <t>CURB REMOVED</t>
  </si>
  <si>
    <t>Item No.</t>
  </si>
  <si>
    <t>Spec. No.</t>
  </si>
  <si>
    <t>Item</t>
  </si>
  <si>
    <t>Estimated Quantity</t>
  </si>
  <si>
    <t>Unit of Measure</t>
  </si>
  <si>
    <t>Unit Cost Total</t>
  </si>
  <si>
    <t>Item Cost</t>
  </si>
  <si>
    <t>EA</t>
  </si>
  <si>
    <t>LF</t>
  </si>
  <si>
    <t>SF</t>
  </si>
  <si>
    <t>LS</t>
  </si>
  <si>
    <t>SY</t>
  </si>
  <si>
    <t>CY</t>
  </si>
  <si>
    <t>GAL</t>
  </si>
  <si>
    <t>MAINTENANCE OF TRAFFIC</t>
  </si>
  <si>
    <t>MOBILIZATION</t>
  </si>
  <si>
    <t>ROADWAY TACK COAT</t>
  </si>
  <si>
    <t>Village of Woodlawn, Ohio</t>
  </si>
  <si>
    <t>curb removal</t>
  </si>
  <si>
    <t>Walk Removal</t>
  </si>
  <si>
    <t>REMOVE EX DRIVE APRON</t>
  </si>
  <si>
    <t xml:space="preserve">FULL DEPTH ASPHULT REMOVAL </t>
  </si>
  <si>
    <t>curb type 6</t>
  </si>
  <si>
    <t>ADJUST MANHOLE TO GRADE</t>
  </si>
  <si>
    <t>ASPHALT CONCRETE INTERMEDIATE COURSE, TYPE 1, (448), PG64-22 (1.5")</t>
  </si>
  <si>
    <t>TOTAL</t>
  </si>
  <si>
    <t>ENGINEERS OPINION</t>
  </si>
  <si>
    <t>CONTINGENCY (20%)</t>
  </si>
  <si>
    <t>State Route 4 Sidewalk Improvements</t>
  </si>
  <si>
    <t>PROJECT #:  220840</t>
  </si>
  <si>
    <t>REMOVE EX CONCRETE WALK</t>
  </si>
  <si>
    <t>6" ASPHALT CONCRETE BASE</t>
  </si>
  <si>
    <t>CURB RAMP WITH DETECTABLE WARNINGS</t>
  </si>
  <si>
    <t>CURB RAMP WITHOUT DETECTABLE WARNINGS</t>
  </si>
  <si>
    <t>CONSTRUCTION STAKING</t>
  </si>
  <si>
    <t>REMOVE AND RESET EX SIGNS</t>
  </si>
  <si>
    <t>FLASHING SIDEWALK SIGNS</t>
  </si>
  <si>
    <t>ADJUST VALVE TO GRADE</t>
  </si>
  <si>
    <t>12" CROSSWALK LINE</t>
  </si>
  <si>
    <t>24" STOP BAR</t>
  </si>
  <si>
    <t>SEEDING AND MULCHING</t>
  </si>
  <si>
    <t>BID DATE: XX/XX/2024</t>
  </si>
  <si>
    <t>REMOVE EX SHELTERS</t>
  </si>
  <si>
    <t>PROOF ROLL</t>
  </si>
  <si>
    <t>HR</t>
  </si>
  <si>
    <t>KROGER SIGNAL UPDATE</t>
  </si>
  <si>
    <t>2" CONDUIT, 725.04</t>
  </si>
  <si>
    <t>2" WEATHERHEAD</t>
  </si>
  <si>
    <t>7C#14 SIGNAL CABLE</t>
  </si>
  <si>
    <t>PEDESTRIAN SIGNAL HEAD, TYPE D2, COUNTDOWN</t>
  </si>
  <si>
    <t>KROGER SIGNAL TOTAL</t>
  </si>
  <si>
    <t>2" CONDUIT RISER, AS PER PLAN</t>
  </si>
  <si>
    <t>632 40500</t>
  </si>
  <si>
    <t>SIGNAL CABLE, 5 CONDUCTOR, NO. 14 AWG</t>
  </si>
  <si>
    <t>CONT</t>
  </si>
  <si>
    <t>PB2</t>
  </si>
  <si>
    <t>SP-1</t>
  </si>
  <si>
    <t>BR1</t>
  </si>
  <si>
    <t>SP-2</t>
  </si>
  <si>
    <t>PH1</t>
  </si>
  <si>
    <t>BUTTON</t>
  </si>
  <si>
    <t>BR2</t>
  </si>
  <si>
    <t>SP-3</t>
  </si>
  <si>
    <t>PSP-1</t>
  </si>
  <si>
    <t>PH2</t>
  </si>
  <si>
    <t>TRENCH</t>
  </si>
  <si>
    <t>PULLBOX, 18", 725.08</t>
  </si>
  <si>
    <t>FULL DEPTH CONCRETE PAV REMOVAL</t>
  </si>
  <si>
    <t>ASPHALT CONCRETE SURFACE COURSE, TYPE 1, (448), PG 64-22 (1.5")</t>
  </si>
  <si>
    <t>5" CONCRETE WALK</t>
  </si>
  <si>
    <t>5" walk</t>
  </si>
  <si>
    <t>PULL BOX ADJUSTED TO GRADE</t>
  </si>
  <si>
    <t>CURB TYPE 2</t>
  </si>
  <si>
    <t>CROSS WALK</t>
  </si>
  <si>
    <t>STOP BAR</t>
  </si>
  <si>
    <t>BUS SHELTER 4'X8'</t>
  </si>
  <si>
    <t>BUS SHELTER 6'X14'</t>
  </si>
  <si>
    <t>CONTROLLER ITEM MISC.: MODIFICATION OF CONTROLLER CABINET</t>
  </si>
  <si>
    <t>SIGNALIZATION MISC.: UNLASHING AND RELASHING MESSENGER WIRE</t>
  </si>
  <si>
    <t>SPL</t>
  </si>
  <si>
    <t>PEDESTAL FOUNDATION, AS PER PLAN</t>
  </si>
  <si>
    <t>TRANSFORMER BASE PEDESTAL, 8'</t>
  </si>
  <si>
    <t>ATC CONTROLLER, AS PER PLAN</t>
  </si>
  <si>
    <t>GROUND MOUNTED SUPPORT</t>
  </si>
  <si>
    <t>SIGN, GROUND MOUNTED EXTRUSHEET</t>
  </si>
  <si>
    <t>COORDINATE GUY WIRE EXTENSION WITH UITILITIES</t>
  </si>
  <si>
    <t>Gal/SqYD</t>
  </si>
  <si>
    <t>1.5" surface course</t>
  </si>
  <si>
    <t>1.5" intermediate</t>
  </si>
  <si>
    <t>6" base</t>
  </si>
  <si>
    <t>Integral walk typ 2</t>
  </si>
  <si>
    <t>integral walk typ 6</t>
  </si>
  <si>
    <t>only Grun</t>
  </si>
  <si>
    <t>only grun</t>
  </si>
  <si>
    <t>Gruen DRIVE APRON REMOVAL</t>
  </si>
  <si>
    <t>TACKCOAT</t>
  </si>
  <si>
    <t>typ 2  CURB</t>
  </si>
  <si>
    <t>GRUEN CROSSWALK</t>
  </si>
  <si>
    <t>GRUENINGER ISLAND CURB TYPE 6</t>
  </si>
  <si>
    <t xml:space="preserve">SY </t>
  </si>
  <si>
    <t>SUBGRADE COMPACTION</t>
  </si>
  <si>
    <t>GEOGRID SUBGRADE REPAIR (10%)</t>
  </si>
  <si>
    <t>FIRE HYDRANT</t>
  </si>
  <si>
    <t>REMOVE EX FIRE HYDRANT</t>
  </si>
  <si>
    <t>Drive Aprons</t>
  </si>
  <si>
    <t>PEDESTRIAN PUSH BUTTON, AS PER PLAN</t>
  </si>
  <si>
    <t>SIGNALIZATION, MISC.: MODIFY EXISTING SIGNAL INSTALLATION</t>
  </si>
  <si>
    <t>PAVEMENT PLANING</t>
  </si>
  <si>
    <t>CLEARING AND GRUBBING</t>
  </si>
  <si>
    <t>9" NON-REINFORCED CONCRETE PAVEMENT</t>
  </si>
  <si>
    <t>FULL DEPTH CONCRETE PAVEMENT REMOVAL, AS PER PLAN</t>
  </si>
  <si>
    <t>8" REINFORCED CONCRETE CONCRETE SLAB</t>
  </si>
  <si>
    <t>Grueninger Way and Springfield Pike Sidewalks (SORTA)</t>
  </si>
  <si>
    <t>BID DATE: 11/222024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</si>
</sst>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#,##0&quot;  &quot;"/>
    <numFmt numFmtId="165" formatCode="&quot;$&quot;#,##0.00;\-&quot;$&quot;#,##0.00"/>
  </numFmts>
  <fonts count="13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sz val="9"/>
      <name val="MS Sans Serif"/>
    </font>
    <font>
      <sz val="10"/>
      <name val="Arial Narrow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MS Sans Serif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MS Sans Serif"/>
    </font>
    <font>
      <b/>
      <sz val="13"/>
      <color theme="3"/>
      <name val="Calibri"/>
      <family val="2"/>
      <scheme val="minor"/>
    </font>
    <font>
      <sz val="10"/>
      <name val="MS snas serif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9"/>
    <xf numFmtId="0" fontId="6" fillId="0" borderId="9"/>
    <xf numFmtId="0" fontId="5" fillId="0" borderId="9"/>
    <xf numFmtId="0" fontId="8" fillId="0" borderId="0"/>
    <xf numFmtId="0" fontId="11" fillId="0" borderId="17" applyNumberFormat="0" applyFill="0" applyAlignment="0" applyProtection="0"/>
  </cellStyleXfs>
  <cellXfs count="72">
    <xf numFmtId="0" fontId="0" fillId="0" borderId="0" xfId="0"/>
    <xf numFmtId="0" fontId="1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9" xfId="1" applyFont="1" applyAlignment="1">
      <alignment vertical="center" wrapText="1"/>
    </xf>
    <xf numFmtId="16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0" fillId="3" borderId="0" xfId="0" applyFill="1"/>
    <xf numFmtId="0" fontId="1" fillId="3" borderId="0" xfId="0" applyFont="1" applyFill="1"/>
    <xf numFmtId="0" fontId="2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1" fillId="3" borderId="2" xfId="0" applyFont="1" applyFill="1" applyBorder="1"/>
    <xf numFmtId="0" fontId="2" fillId="3" borderId="3" xfId="0" applyFont="1" applyFill="1" applyBorder="1" applyAlignment="1">
      <alignment horizontal="right" indent="1"/>
    </xf>
    <xf numFmtId="0" fontId="2" fillId="3" borderId="5" xfId="0" applyFont="1" applyFill="1" applyBorder="1" applyAlignment="1">
      <alignment horizontal="right" vertical="center" indent="1"/>
    </xf>
    <xf numFmtId="0" fontId="2" fillId="3" borderId="0" xfId="0" applyFont="1" applyFill="1" applyAlignment="1">
      <alignment horizontal="right" indent="1"/>
    </xf>
    <xf numFmtId="0" fontId="2" fillId="3" borderId="0" xfId="0" applyFont="1" applyFill="1" applyAlignment="1">
      <alignment horizontal="right" vertical="center" indent="1"/>
    </xf>
    <xf numFmtId="0" fontId="3" fillId="3" borderId="0" xfId="0" applyFont="1" applyFill="1" applyAlignment="1">
      <alignment horizontal="center" vertical="center" wrapText="1"/>
    </xf>
    <xf numFmtId="165" fontId="0" fillId="3" borderId="16" xfId="0" applyNumberFormat="1" applyFill="1" applyBorder="1"/>
    <xf numFmtId="7" fontId="0" fillId="3" borderId="0" xfId="0" applyNumberFormat="1" applyFill="1"/>
    <xf numFmtId="49" fontId="9" fillId="4" borderId="0" xfId="4" applyNumberFormat="1" applyFont="1" applyFill="1" applyAlignment="1">
      <alignment horizontal="center" vertical="center"/>
    </xf>
    <xf numFmtId="0" fontId="8" fillId="0" borderId="0" xfId="4"/>
    <xf numFmtId="49" fontId="9" fillId="0" borderId="0" xfId="4" applyNumberFormat="1" applyFont="1" applyAlignment="1">
      <alignment horizontal="center" vertical="center"/>
    </xf>
    <xf numFmtId="0" fontId="8" fillId="0" borderId="0" xfId="4" applyAlignment="1">
      <alignment horizontal="center" vertical="center"/>
    </xf>
    <xf numFmtId="49" fontId="9" fillId="0" borderId="0" xfId="4" applyNumberFormat="1" applyFont="1" applyAlignment="1">
      <alignment horizontal="left" vertical="center"/>
    </xf>
    <xf numFmtId="1" fontId="8" fillId="0" borderId="0" xfId="4" applyNumberFormat="1" applyAlignment="1">
      <alignment horizontal="center" vertical="center"/>
    </xf>
    <xf numFmtId="0" fontId="8" fillId="0" borderId="9" xfId="4" applyBorder="1" applyAlignment="1">
      <alignment horizontal="center" vertical="center"/>
    </xf>
    <xf numFmtId="1" fontId="8" fillId="0" borderId="9" xfId="4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1" applyFont="1" applyBorder="1" applyAlignment="1">
      <alignment vertical="center" wrapText="1"/>
    </xf>
    <xf numFmtId="165" fontId="0" fillId="0" borderId="19" xfId="0" applyNumberFormat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1" fontId="10" fillId="0" borderId="9" xfId="5" applyNumberFormat="1" applyFont="1" applyFill="1" applyBorder="1" applyAlignment="1">
      <alignment horizontal="center" vertical="center"/>
    </xf>
    <xf numFmtId="0" fontId="10" fillId="0" borderId="9" xfId="5" applyFont="1" applyFill="1" applyBorder="1" applyAlignment="1">
      <alignment vertical="center" wrapText="1"/>
    </xf>
    <xf numFmtId="164" fontId="10" fillId="0" borderId="9" xfId="5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10" fillId="0" borderId="18" xfId="5" applyFont="1" applyFill="1" applyBorder="1" applyAlignment="1">
      <alignment horizontal="center" vertical="center"/>
    </xf>
    <xf numFmtId="1" fontId="10" fillId="0" borderId="10" xfId="5" applyNumberFormat="1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vertical="center" wrapText="1"/>
    </xf>
    <xf numFmtId="164" fontId="10" fillId="0" borderId="10" xfId="5" applyNumberFormat="1" applyFont="1" applyFill="1" applyBorder="1" applyAlignment="1">
      <alignment horizontal="center" vertical="center"/>
    </xf>
    <xf numFmtId="0" fontId="0" fillId="0" borderId="10" xfId="5" applyFont="1" applyFill="1" applyBorder="1" applyAlignment="1">
      <alignment vertical="center" wrapText="1"/>
    </xf>
    <xf numFmtId="164" fontId="0" fillId="0" borderId="10" xfId="5" applyNumberFormat="1" applyFont="1" applyFill="1" applyBorder="1" applyAlignment="1">
      <alignment horizontal="center" vertical="center"/>
    </xf>
    <xf numFmtId="164" fontId="0" fillId="0" borderId="9" xfId="5" applyNumberFormat="1" applyFont="1" applyFill="1" applyBorder="1" applyAlignment="1">
      <alignment horizontal="center" vertical="center"/>
    </xf>
    <xf numFmtId="0" fontId="0" fillId="0" borderId="9" xfId="5" applyFont="1" applyFill="1" applyBorder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0" fontId="12" fillId="0" borderId="10" xfId="1" applyFont="1" applyBorder="1" applyAlignment="1">
      <alignment vertical="center" wrapText="1"/>
    </xf>
    <xf numFmtId="164" fontId="12" fillId="0" borderId="10" xfId="0" applyNumberFormat="1" applyFont="1" applyBorder="1" applyAlignment="1">
      <alignment horizontal="center" vertical="center"/>
    </xf>
    <xf numFmtId="0" fontId="0" fillId="0" borderId="9" xfId="1" quotePrefix="1" applyFont="1" applyAlignment="1">
      <alignment vertical="center" wrapText="1"/>
    </xf>
    <xf numFmtId="0" fontId="4" fillId="0" borderId="0" xfId="0" applyFont="1"/>
    <xf numFmtId="3" fontId="0" fillId="0" borderId="9" xfId="0" applyNumberFormat="1" applyBorder="1" applyAlignment="1">
      <alignment horizontal="center" vertical="center"/>
    </xf>
    <xf numFmtId="0" fontId="7" fillId="3" borderId="14" xfId="0" applyFont="1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7" fillId="3" borderId="0" xfId="0" applyFont="1" applyFill="1" applyAlignment="1">
      <alignment horizontal="right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3" borderId="15" xfId="0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49" fontId="9" fillId="4" borderId="0" xfId="4" applyNumberFormat="1" applyFont="1" applyFill="1" applyAlignment="1">
      <alignment horizontal="left" vertical="center"/>
    </xf>
  </cellXfs>
  <cellStyles count="6">
    <cellStyle name="Heading 2" xfId="5" builtinId="17"/>
    <cellStyle name="Normal" xfId="0" builtinId="0"/>
    <cellStyle name="Normal 5" xfId="4" xr:uid="{A07C7022-207C-40E3-BC5B-AF0C27FCDA22}"/>
    <cellStyle name="Subtotal" xfId="2" xr:uid="{00000000-0005-0000-0000-000001000000}"/>
    <cellStyle name="Title" xfId="1" builtinId="15"/>
    <cellStyle name="Title 2" xfId="3" xr:uid="{FF29EF35-E7B7-468F-97C8-9529E80720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111671</xdr:colOff>
      <xdr:row>1</xdr:row>
      <xdr:rowOff>26277</xdr:rowOff>
    </xdr:from>
    <xdr:to>
      <xdr:col>3</xdr:col>
      <xdr:colOff>768569</xdr:colOff>
      <xdr:row>4</xdr:row>
      <xdr:rowOff>118241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A13E95-6870-9193-0689-D12FB01E2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343" y="197070"/>
          <a:ext cx="1353209" cy="6963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111671</xdr:colOff>
      <xdr:row>1</xdr:row>
      <xdr:rowOff>26277</xdr:rowOff>
    </xdr:from>
    <xdr:to>
      <xdr:col>3</xdr:col>
      <xdr:colOff>1476694</xdr:colOff>
      <xdr:row>5</xdr:row>
      <xdr:rowOff>126388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079242-7ACA-40B7-8605-9989E63F3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971" y="197727"/>
          <a:ext cx="2060348" cy="862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53A74-4B9E-4DA8-B783-38F054DEBCDF}">
  <dimension ref="A1:G94"/>
  <sheetViews>
    <sheetView tabSelected="1" view="pageBreakPreview" topLeftCell="A81" zoomScale="145" zoomScaleNormal="100" zoomScaleSheetLayoutView="145" workbookViewId="0">
      <selection activeCell="B89" sqref="B89:F89"/>
    </sheetView>
  </sheetViews>
  <sheetFormatPr defaultRowHeight="12.75"/>
  <cols>
    <col min="1" max="1" width="1.7109375" style="16" customWidth="1"/>
    <col min="2" max="2" width="4.7109375" customWidth="1"/>
    <col min="3" max="3" width="5.7109375" customWidth="1"/>
    <col min="4" max="4" width="48.7109375" customWidth="1"/>
    <col min="5" max="5" width="9.7109375" customWidth="1"/>
    <col min="6" max="6" width="7.7109375" customWidth="1"/>
    <col min="7" max="7" width="1.7109375" style="16" customWidth="1"/>
  </cols>
  <sheetData>
    <row r="1" spans="1:7" ht="13.5" thickBot="1">
      <c r="B1" s="16"/>
      <c r="C1" s="16"/>
      <c r="D1" s="16"/>
      <c r="E1" s="16"/>
      <c r="F1" s="16"/>
    </row>
    <row r="2" spans="1:7" s="1" customFormat="1" ht="21.75" customHeight="1">
      <c r="A2" s="17"/>
      <c r="B2" s="19"/>
      <c r="C2" s="20"/>
      <c r="D2" s="22"/>
      <c r="E2" s="21"/>
      <c r="F2" s="23" t="s">
        <v>113</v>
      </c>
      <c r="G2" s="25"/>
    </row>
    <row r="3" spans="1:7" s="1" customFormat="1">
      <c r="A3" s="17"/>
      <c r="B3" s="13"/>
      <c r="C3" s="14"/>
      <c r="D3" s="17"/>
      <c r="E3" s="18"/>
      <c r="F3" s="24" t="s">
        <v>18</v>
      </c>
      <c r="G3" s="26"/>
    </row>
    <row r="4" spans="1:7" s="1" customFormat="1">
      <c r="A4" s="17"/>
      <c r="B4" s="13"/>
      <c r="C4" s="14"/>
      <c r="D4" s="17"/>
      <c r="E4" s="18"/>
      <c r="F4" s="24" t="s">
        <v>30</v>
      </c>
      <c r="G4" s="26"/>
    </row>
    <row r="5" spans="1:7" s="1" customFormat="1">
      <c r="A5" s="17"/>
      <c r="B5" s="13"/>
      <c r="C5" s="14"/>
      <c r="D5" s="17"/>
      <c r="E5" s="18"/>
      <c r="F5" s="24" t="s">
        <v>114</v>
      </c>
      <c r="G5" s="26"/>
    </row>
    <row r="6" spans="1:7" s="1" customFormat="1">
      <c r="A6" s="17"/>
      <c r="B6" s="13"/>
      <c r="C6" s="14"/>
      <c r="D6" s="17"/>
      <c r="E6" s="18"/>
      <c r="F6" s="17"/>
      <c r="G6" s="26"/>
    </row>
    <row r="7" spans="1:7" s="1" customFormat="1" ht="30" customHeight="1" thickBot="1">
      <c r="A7" s="17"/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27"/>
    </row>
    <row r="8" spans="1:7" ht="15" customHeight="1" thickTop="1">
      <c r="B8" s="39"/>
      <c r="C8" s="40"/>
      <c r="D8" s="41"/>
      <c r="E8" s="11"/>
      <c r="F8" s="11"/>
      <c r="G8" s="15"/>
    </row>
    <row r="9" spans="1:7" ht="20.100000000000001" customHeight="1">
      <c r="A9"/>
      <c r="B9" s="48">
        <v>1</v>
      </c>
      <c r="C9" s="49">
        <v>202</v>
      </c>
      <c r="D9" s="50" t="s">
        <v>0</v>
      </c>
      <c r="E9" s="51">
        <v>1300</v>
      </c>
      <c r="F9" s="51" t="s">
        <v>9</v>
      </c>
      <c r="G9" s="38"/>
    </row>
    <row r="10" spans="1:7" ht="15" customHeight="1">
      <c r="A10"/>
      <c r="B10" s="43"/>
      <c r="C10" s="44"/>
      <c r="D10" s="45"/>
      <c r="E10" s="46"/>
      <c r="F10" s="46"/>
      <c r="G10" s="38"/>
    </row>
    <row r="11" spans="1:7" ht="20.100000000000001" customHeight="1">
      <c r="A11"/>
      <c r="B11" s="43">
        <f>B9+1</f>
        <v>2</v>
      </c>
      <c r="C11" s="44">
        <v>202</v>
      </c>
      <c r="D11" s="45" t="s">
        <v>21</v>
      </c>
      <c r="E11" s="46">
        <v>800</v>
      </c>
      <c r="F11" s="54" t="s">
        <v>12</v>
      </c>
      <c r="G11" s="38"/>
    </row>
    <row r="12" spans="1:7" ht="15" customHeight="1">
      <c r="A12"/>
      <c r="B12" s="43"/>
      <c r="C12" s="44"/>
      <c r="D12" s="45"/>
      <c r="E12" s="46"/>
      <c r="F12" s="46"/>
      <c r="G12" s="38"/>
    </row>
    <row r="13" spans="1:7" ht="20.100000000000001" customHeight="1">
      <c r="A13"/>
      <c r="B13" s="43">
        <f>B11+1</f>
        <v>3</v>
      </c>
      <c r="C13" s="44">
        <v>201</v>
      </c>
      <c r="D13" s="55" t="s">
        <v>109</v>
      </c>
      <c r="E13" s="46">
        <v>1</v>
      </c>
      <c r="F13" s="46" t="s">
        <v>11</v>
      </c>
      <c r="G13" s="38"/>
    </row>
    <row r="14" spans="1:7" ht="15" customHeight="1">
      <c r="A14"/>
      <c r="B14" s="43"/>
      <c r="C14" s="44"/>
      <c r="D14" s="45"/>
      <c r="E14" s="46"/>
      <c r="F14" s="46"/>
      <c r="G14" s="38"/>
    </row>
    <row r="15" spans="1:7" ht="20.100000000000001" customHeight="1">
      <c r="A15"/>
      <c r="B15" s="43">
        <f>B13+1</f>
        <v>4</v>
      </c>
      <c r="C15" s="44">
        <v>202</v>
      </c>
      <c r="D15" s="45" t="s">
        <v>43</v>
      </c>
      <c r="E15" s="46">
        <v>2</v>
      </c>
      <c r="F15" s="46" t="s">
        <v>8</v>
      </c>
      <c r="G15" s="38"/>
    </row>
    <row r="16" spans="1:7" ht="15" customHeight="1">
      <c r="A16"/>
      <c r="B16" s="43"/>
      <c r="C16" s="44"/>
      <c r="D16" s="45"/>
      <c r="E16" s="46"/>
      <c r="F16" s="46"/>
      <c r="G16" s="38"/>
    </row>
    <row r="17" spans="2:7" customFormat="1" ht="20.100000000000001" customHeight="1">
      <c r="B17" s="43">
        <f>B15+1</f>
        <v>5</v>
      </c>
      <c r="C17" s="44">
        <v>202</v>
      </c>
      <c r="D17" s="55" t="s">
        <v>104</v>
      </c>
      <c r="E17" s="46">
        <v>4</v>
      </c>
      <c r="F17" s="54" t="s">
        <v>8</v>
      </c>
      <c r="G17" s="38"/>
    </row>
    <row r="18" spans="2:7" customFormat="1" ht="15" customHeight="1">
      <c r="B18" s="43"/>
      <c r="C18" s="44"/>
      <c r="D18" s="45"/>
      <c r="E18" s="46"/>
      <c r="F18" s="46"/>
      <c r="G18" s="38"/>
    </row>
    <row r="19" spans="2:7" customFormat="1" ht="20.100000000000001" customHeight="1">
      <c r="B19" s="43">
        <f>B17+1</f>
        <v>6</v>
      </c>
      <c r="C19" s="44">
        <v>202</v>
      </c>
      <c r="D19" s="45" t="s">
        <v>31</v>
      </c>
      <c r="E19" s="46">
        <v>2900</v>
      </c>
      <c r="F19" s="46" t="s">
        <v>10</v>
      </c>
      <c r="G19" s="38"/>
    </row>
    <row r="20" spans="2:7" customFormat="1" ht="15" customHeight="1">
      <c r="B20" s="43"/>
      <c r="C20" s="44"/>
      <c r="D20" s="45"/>
      <c r="E20" s="46"/>
      <c r="F20" s="46"/>
      <c r="G20" s="38"/>
    </row>
    <row r="21" spans="2:7" customFormat="1" ht="20.100000000000001" customHeight="1">
      <c r="B21" s="43">
        <f>B19+1</f>
        <v>7</v>
      </c>
      <c r="C21" s="44">
        <v>254</v>
      </c>
      <c r="D21" s="55" t="s">
        <v>108</v>
      </c>
      <c r="E21" s="46">
        <v>260</v>
      </c>
      <c r="F21" s="46" t="s">
        <v>12</v>
      </c>
      <c r="G21" s="38"/>
    </row>
    <row r="22" spans="2:7" customFormat="1" ht="15" customHeight="1">
      <c r="B22" s="43"/>
      <c r="C22" s="44"/>
      <c r="D22" s="45"/>
      <c r="E22" s="46"/>
      <c r="F22" s="46"/>
    </row>
    <row r="23" spans="2:7" customFormat="1" ht="30" customHeight="1">
      <c r="B23" s="43">
        <f>B21+1</f>
        <v>8</v>
      </c>
      <c r="C23" s="44">
        <v>202</v>
      </c>
      <c r="D23" s="55" t="s">
        <v>111</v>
      </c>
      <c r="E23" s="46">
        <v>2250</v>
      </c>
      <c r="F23" s="46" t="s">
        <v>12</v>
      </c>
    </row>
    <row r="24" spans="2:7" customFormat="1" ht="15" customHeight="1">
      <c r="B24" s="48"/>
      <c r="C24" s="49"/>
      <c r="D24" s="50"/>
      <c r="E24" s="51"/>
      <c r="F24" s="51"/>
    </row>
    <row r="25" spans="2:7" customFormat="1" ht="20.100000000000001" customHeight="1">
      <c r="B25" s="43">
        <f>B23+1</f>
        <v>9</v>
      </c>
      <c r="C25" s="44">
        <v>204</v>
      </c>
      <c r="D25" s="45" t="s">
        <v>44</v>
      </c>
      <c r="E25" s="46">
        <v>2</v>
      </c>
      <c r="F25" s="46" t="s">
        <v>45</v>
      </c>
    </row>
    <row r="26" spans="2:7" customFormat="1" ht="15" customHeight="1">
      <c r="B26" s="48"/>
      <c r="C26" s="49"/>
      <c r="D26" s="50"/>
      <c r="E26" s="51"/>
      <c r="F26" s="51"/>
    </row>
    <row r="27" spans="2:7" customFormat="1" ht="20.100000000000001" customHeight="1">
      <c r="B27" s="43">
        <f>B25+1</f>
        <v>10</v>
      </c>
      <c r="C27" s="49">
        <v>204</v>
      </c>
      <c r="D27" s="52" t="s">
        <v>101</v>
      </c>
      <c r="E27" s="51">
        <f>E23+E39+E41+((E47+45+45+105+E11)/9)</f>
        <v>5412.7777777777774</v>
      </c>
      <c r="F27" s="53" t="s">
        <v>12</v>
      </c>
    </row>
    <row r="28" spans="2:7" customFormat="1" ht="15" customHeight="1">
      <c r="B28" s="48"/>
      <c r="C28" s="49"/>
      <c r="D28" s="52"/>
      <c r="E28" s="51"/>
      <c r="F28" s="53"/>
    </row>
    <row r="29" spans="2:7" customFormat="1" ht="20.100000000000001" customHeight="1">
      <c r="B29" s="43">
        <f>B27+1</f>
        <v>11</v>
      </c>
      <c r="C29" s="49">
        <v>251</v>
      </c>
      <c r="D29" s="52" t="s">
        <v>102</v>
      </c>
      <c r="E29" s="51">
        <f>(E21+E23)*0.1</f>
        <v>251</v>
      </c>
      <c r="F29" s="53" t="s">
        <v>12</v>
      </c>
    </row>
    <row r="30" spans="2:7" customFormat="1" ht="15" customHeight="1">
      <c r="B30" s="56"/>
      <c r="C30" s="57"/>
      <c r="D30" s="58"/>
      <c r="E30" s="59"/>
      <c r="F30" s="59"/>
    </row>
    <row r="31" spans="2:7" customFormat="1" ht="20.100000000000001" customHeight="1">
      <c r="B31" s="43">
        <f>B29+1</f>
        <v>12</v>
      </c>
      <c r="C31" s="6">
        <v>301</v>
      </c>
      <c r="D31" s="7" t="s">
        <v>32</v>
      </c>
      <c r="E31" s="8">
        <v>420</v>
      </c>
      <c r="F31" s="8" t="s">
        <v>13</v>
      </c>
    </row>
    <row r="32" spans="2:7" customFormat="1" ht="15" customHeight="1">
      <c r="B32" s="5"/>
      <c r="C32" s="6"/>
      <c r="D32" s="7"/>
      <c r="E32" s="8"/>
      <c r="F32" s="8"/>
    </row>
    <row r="33" spans="2:7" customFormat="1" ht="20.100000000000001" customHeight="1">
      <c r="B33" s="5">
        <f>B31+1</f>
        <v>13</v>
      </c>
      <c r="C33" s="6">
        <v>407</v>
      </c>
      <c r="D33" s="7" t="s">
        <v>17</v>
      </c>
      <c r="E33" s="8">
        <v>700</v>
      </c>
      <c r="F33" s="8" t="s">
        <v>14</v>
      </c>
    </row>
    <row r="34" spans="2:7" customFormat="1" ht="15" customHeight="1">
      <c r="B34" s="5"/>
      <c r="C34" s="6"/>
      <c r="D34" s="7"/>
      <c r="E34" s="8"/>
      <c r="F34" s="8"/>
    </row>
    <row r="35" spans="2:7" customFormat="1" ht="30" customHeight="1">
      <c r="B35" s="5">
        <f>B33+1</f>
        <v>14</v>
      </c>
      <c r="C35" s="6">
        <v>441</v>
      </c>
      <c r="D35" s="7" t="s">
        <v>25</v>
      </c>
      <c r="E35" s="8">
        <v>110</v>
      </c>
      <c r="F35" s="8" t="s">
        <v>13</v>
      </c>
    </row>
    <row r="36" spans="2:7" customFormat="1" ht="15" customHeight="1">
      <c r="B36" s="5"/>
      <c r="C36" s="6"/>
      <c r="D36" s="7"/>
      <c r="E36" s="8"/>
      <c r="F36" s="8"/>
    </row>
    <row r="37" spans="2:7" customFormat="1" ht="30" customHeight="1">
      <c r="B37" s="5">
        <f>B35+1</f>
        <v>15</v>
      </c>
      <c r="C37" s="6">
        <v>441</v>
      </c>
      <c r="D37" s="7" t="s">
        <v>69</v>
      </c>
      <c r="E37" s="8">
        <v>110</v>
      </c>
      <c r="F37" s="8" t="s">
        <v>13</v>
      </c>
    </row>
    <row r="38" spans="2:7" customFormat="1" ht="15" customHeight="1">
      <c r="B38" s="5"/>
      <c r="C38" s="6"/>
      <c r="D38" s="60"/>
      <c r="E38" s="8"/>
      <c r="F38" s="8"/>
    </row>
    <row r="39" spans="2:7" customFormat="1" ht="20.100000000000001" customHeight="1">
      <c r="B39" s="5">
        <f>B37+1</f>
        <v>16</v>
      </c>
      <c r="C39" s="6">
        <v>451</v>
      </c>
      <c r="D39" s="7" t="s">
        <v>112</v>
      </c>
      <c r="E39" s="8">
        <v>30</v>
      </c>
      <c r="F39" s="8" t="s">
        <v>12</v>
      </c>
      <c r="G39" s="38"/>
    </row>
    <row r="40" spans="2:7" customFormat="1" ht="15" customHeight="1">
      <c r="B40" s="5"/>
      <c r="C40" s="6"/>
      <c r="D40" s="7"/>
      <c r="E40" s="8"/>
      <c r="F40" s="8"/>
      <c r="G40" s="38"/>
    </row>
    <row r="41" spans="2:7" customFormat="1" ht="20.100000000000001" customHeight="1">
      <c r="B41" s="5">
        <f>B39+1</f>
        <v>17</v>
      </c>
      <c r="C41" s="6">
        <v>305</v>
      </c>
      <c r="D41" s="7" t="s">
        <v>110</v>
      </c>
      <c r="E41" s="8">
        <v>800</v>
      </c>
      <c r="F41" s="8" t="s">
        <v>100</v>
      </c>
      <c r="G41" s="38"/>
    </row>
    <row r="42" spans="2:7" customFormat="1" ht="15" customHeight="1">
      <c r="B42" s="5"/>
      <c r="C42" s="6"/>
      <c r="D42" s="7"/>
      <c r="E42" s="8"/>
      <c r="F42" s="8"/>
      <c r="G42" s="38"/>
    </row>
    <row r="43" spans="2:7" customFormat="1" ht="20.100000000000001" customHeight="1">
      <c r="B43" s="5">
        <f>B41+1</f>
        <v>18</v>
      </c>
      <c r="C43" s="6">
        <v>608</v>
      </c>
      <c r="D43" s="7" t="s">
        <v>33</v>
      </c>
      <c r="E43" s="8">
        <v>6</v>
      </c>
      <c r="F43" s="8" t="s">
        <v>8</v>
      </c>
      <c r="G43" s="38"/>
    </row>
    <row r="44" spans="2:7" customFormat="1" ht="15" customHeight="1">
      <c r="B44" s="5"/>
      <c r="C44" s="6"/>
      <c r="D44" s="7"/>
      <c r="E44" s="8"/>
      <c r="F44" s="8"/>
      <c r="G44" s="38"/>
    </row>
    <row r="45" spans="2:7" customFormat="1" ht="20.100000000000001" customHeight="1">
      <c r="B45" s="5">
        <f>B43+1</f>
        <v>19</v>
      </c>
      <c r="C45" s="6">
        <v>608</v>
      </c>
      <c r="D45" s="7" t="s">
        <v>34</v>
      </c>
      <c r="E45" s="8">
        <v>23</v>
      </c>
      <c r="F45" s="8" t="s">
        <v>8</v>
      </c>
      <c r="G45" s="38"/>
    </row>
    <row r="46" spans="2:7" customFormat="1" ht="15" customHeight="1">
      <c r="B46" s="5"/>
      <c r="C46" s="6"/>
      <c r="D46" s="7"/>
      <c r="E46" s="8"/>
      <c r="F46" s="8"/>
      <c r="G46" s="38"/>
    </row>
    <row r="47" spans="2:7" customFormat="1" ht="20.100000000000001" customHeight="1">
      <c r="B47" s="5">
        <f>B45+1</f>
        <v>20</v>
      </c>
      <c r="C47" s="6">
        <v>608</v>
      </c>
      <c r="D47" s="7" t="s">
        <v>70</v>
      </c>
      <c r="E47" s="8">
        <v>20000</v>
      </c>
      <c r="F47" s="8" t="s">
        <v>10</v>
      </c>
      <c r="G47" s="38"/>
    </row>
    <row r="48" spans="2:7" customFormat="1" ht="15" customHeight="1">
      <c r="B48" s="5"/>
      <c r="C48" s="6"/>
      <c r="D48" s="7"/>
      <c r="E48" s="8"/>
      <c r="F48" s="8"/>
      <c r="G48" s="38"/>
    </row>
    <row r="49" spans="1:7" ht="20.100000000000001" customHeight="1">
      <c r="A49"/>
      <c r="B49" s="5">
        <f>B47+1</f>
        <v>21</v>
      </c>
      <c r="C49" s="6">
        <v>609</v>
      </c>
      <c r="D49" s="7" t="s">
        <v>99</v>
      </c>
      <c r="E49" s="8">
        <v>525</v>
      </c>
      <c r="F49" s="11" t="s">
        <v>9</v>
      </c>
      <c r="G49" s="38"/>
    </row>
    <row r="50" spans="1:7" ht="15" customHeight="1">
      <c r="A50"/>
      <c r="B50" s="5"/>
      <c r="C50" s="6"/>
      <c r="D50" s="7"/>
      <c r="E50" s="8"/>
      <c r="F50" s="11"/>
      <c r="G50" s="38"/>
    </row>
    <row r="51" spans="1:7" ht="20.100000000000001" customHeight="1">
      <c r="A51" s="61"/>
      <c r="B51" s="5">
        <f>B49+1</f>
        <v>22</v>
      </c>
      <c r="C51" s="6">
        <v>609</v>
      </c>
      <c r="D51" s="7" t="s">
        <v>73</v>
      </c>
      <c r="E51" s="8">
        <v>775</v>
      </c>
      <c r="F51" s="11" t="s">
        <v>9</v>
      </c>
      <c r="G51" s="38"/>
    </row>
    <row r="52" spans="1:7" ht="15" customHeight="1">
      <c r="A52" s="61"/>
      <c r="B52" s="5"/>
      <c r="C52" s="6"/>
      <c r="D52" s="7"/>
      <c r="E52" s="8"/>
      <c r="F52" s="11"/>
      <c r="G52" s="38"/>
    </row>
    <row r="53" spans="1:7" ht="20.100000000000001" customHeight="1">
      <c r="A53" s="61"/>
      <c r="B53" s="5">
        <f>B51+1</f>
        <v>23</v>
      </c>
      <c r="C53" s="6">
        <v>611</v>
      </c>
      <c r="D53" s="7" t="s">
        <v>24</v>
      </c>
      <c r="E53" s="8">
        <v>14</v>
      </c>
      <c r="F53" s="11" t="s">
        <v>8</v>
      </c>
      <c r="G53" s="38"/>
    </row>
    <row r="54" spans="1:7" ht="15" customHeight="1">
      <c r="A54" s="61"/>
      <c r="B54" s="5"/>
      <c r="C54" s="6"/>
      <c r="D54" s="7"/>
      <c r="E54" s="8"/>
      <c r="F54" s="11"/>
      <c r="G54" s="38"/>
    </row>
    <row r="55" spans="1:7" ht="20.100000000000001" customHeight="1">
      <c r="A55" s="61"/>
      <c r="B55" s="5">
        <f>B53+1</f>
        <v>24</v>
      </c>
      <c r="C55" s="6">
        <v>614</v>
      </c>
      <c r="D55" s="7" t="s">
        <v>15</v>
      </c>
      <c r="E55" s="8">
        <v>1</v>
      </c>
      <c r="F55" s="11" t="s">
        <v>11</v>
      </c>
      <c r="G55" s="38"/>
    </row>
    <row r="56" spans="1:7" ht="15" customHeight="1">
      <c r="A56" s="61"/>
      <c r="B56" s="5"/>
      <c r="C56" s="6"/>
      <c r="D56" s="7"/>
      <c r="E56" s="8"/>
      <c r="F56" s="11"/>
      <c r="G56" s="38"/>
    </row>
    <row r="57" spans="1:7" ht="20.100000000000001" customHeight="1">
      <c r="A57"/>
      <c r="B57" s="5">
        <f>B55+1</f>
        <v>25</v>
      </c>
      <c r="C57" s="6">
        <v>623</v>
      </c>
      <c r="D57" s="7" t="s">
        <v>35</v>
      </c>
      <c r="E57" s="8">
        <v>1</v>
      </c>
      <c r="F57" s="11" t="s">
        <v>11</v>
      </c>
      <c r="G57" s="38"/>
    </row>
    <row r="58" spans="1:7" ht="15" customHeight="1">
      <c r="A58"/>
      <c r="B58" s="5"/>
      <c r="C58" s="6"/>
      <c r="D58" s="7"/>
      <c r="E58" s="8"/>
      <c r="F58" s="11"/>
      <c r="G58" s="38"/>
    </row>
    <row r="59" spans="1:7" ht="20.100000000000001" customHeight="1">
      <c r="A59"/>
      <c r="B59" s="5">
        <f>B57+1</f>
        <v>26</v>
      </c>
      <c r="C59" s="6">
        <v>624</v>
      </c>
      <c r="D59" s="7" t="s">
        <v>16</v>
      </c>
      <c r="E59" s="8">
        <v>1</v>
      </c>
      <c r="F59" s="11" t="s">
        <v>11</v>
      </c>
      <c r="G59" s="38"/>
    </row>
    <row r="60" spans="1:7" ht="15" customHeight="1">
      <c r="A60"/>
      <c r="B60" s="5"/>
      <c r="C60" s="6"/>
      <c r="D60" s="7"/>
      <c r="E60" s="8"/>
      <c r="F60" s="11"/>
      <c r="G60" s="38"/>
    </row>
    <row r="61" spans="1:7" ht="20.100000000000001" customHeight="1">
      <c r="A61"/>
      <c r="B61" s="5">
        <f>B59+1</f>
        <v>27</v>
      </c>
      <c r="C61" s="6">
        <v>625</v>
      </c>
      <c r="D61" s="7" t="s">
        <v>72</v>
      </c>
      <c r="E61" s="8">
        <v>4</v>
      </c>
      <c r="F61" s="11" t="s">
        <v>8</v>
      </c>
      <c r="G61" s="38"/>
    </row>
    <row r="62" spans="1:7" ht="15" customHeight="1">
      <c r="A62"/>
      <c r="B62" s="5"/>
      <c r="C62" s="6"/>
      <c r="D62" s="7"/>
      <c r="E62" s="8"/>
      <c r="F62" s="11"/>
      <c r="G62" s="38"/>
    </row>
    <row r="63" spans="1:7" ht="20.100000000000001" customHeight="1">
      <c r="A63"/>
      <c r="B63" s="5">
        <f>B61+1</f>
        <v>28</v>
      </c>
      <c r="C63" s="6">
        <v>625</v>
      </c>
      <c r="D63" s="7" t="s">
        <v>86</v>
      </c>
      <c r="E63" s="8">
        <v>1</v>
      </c>
      <c r="F63" s="11" t="s">
        <v>11</v>
      </c>
      <c r="G63" s="38"/>
    </row>
    <row r="64" spans="1:7" ht="15" customHeight="1">
      <c r="A64"/>
      <c r="B64" s="5"/>
      <c r="C64" s="6"/>
      <c r="D64" s="7"/>
      <c r="E64" s="8"/>
      <c r="F64" s="11"/>
      <c r="G64" s="38"/>
    </row>
    <row r="65" spans="2:7" customFormat="1" ht="20.100000000000001" customHeight="1">
      <c r="B65" s="5">
        <f>B63+1</f>
        <v>29</v>
      </c>
      <c r="C65" s="6">
        <v>630</v>
      </c>
      <c r="D65" s="7" t="s">
        <v>36</v>
      </c>
      <c r="E65" s="8">
        <v>17</v>
      </c>
      <c r="F65" s="11" t="s">
        <v>8</v>
      </c>
      <c r="G65" s="38"/>
    </row>
    <row r="66" spans="2:7" customFormat="1" ht="15" customHeight="1">
      <c r="B66" s="5"/>
      <c r="C66" s="6"/>
      <c r="D66" s="7"/>
      <c r="E66" s="8"/>
      <c r="F66" s="11"/>
      <c r="G66" s="38"/>
    </row>
    <row r="67" spans="2:7" customFormat="1" ht="20.100000000000001" customHeight="1">
      <c r="B67" s="5">
        <f>B65+1</f>
        <v>30</v>
      </c>
      <c r="C67" s="6">
        <v>630</v>
      </c>
      <c r="D67" s="7" t="s">
        <v>84</v>
      </c>
      <c r="E67" s="8">
        <v>36</v>
      </c>
      <c r="F67" s="11" t="s">
        <v>9</v>
      </c>
      <c r="G67" s="38"/>
    </row>
    <row r="68" spans="2:7" customFormat="1" ht="15" customHeight="1">
      <c r="B68" s="5"/>
      <c r="C68" s="6"/>
      <c r="D68" s="7"/>
      <c r="E68" s="8"/>
      <c r="F68" s="11"/>
      <c r="G68" s="38"/>
    </row>
    <row r="69" spans="2:7" customFormat="1" ht="20.100000000000001" customHeight="1">
      <c r="B69" s="5">
        <f>B67+1</f>
        <v>31</v>
      </c>
      <c r="C69" s="6">
        <v>630</v>
      </c>
      <c r="D69" s="7" t="s">
        <v>85</v>
      </c>
      <c r="E69" s="8">
        <v>15</v>
      </c>
      <c r="F69" s="11" t="s">
        <v>10</v>
      </c>
      <c r="G69" s="38"/>
    </row>
    <row r="70" spans="2:7" customFormat="1" ht="15" customHeight="1">
      <c r="B70" s="5"/>
      <c r="C70" s="6"/>
      <c r="D70" s="7"/>
      <c r="E70" s="8"/>
      <c r="F70" s="11"/>
      <c r="G70" s="38"/>
    </row>
    <row r="71" spans="2:7" customFormat="1" ht="20.100000000000001" customHeight="1">
      <c r="B71" s="5">
        <f>B69+1</f>
        <v>32</v>
      </c>
      <c r="C71" s="6">
        <v>630</v>
      </c>
      <c r="D71" s="7" t="s">
        <v>37</v>
      </c>
      <c r="E71" s="62">
        <v>2</v>
      </c>
      <c r="F71" s="11" t="s">
        <v>8</v>
      </c>
      <c r="G71" s="38"/>
    </row>
    <row r="72" spans="2:7" customFormat="1" ht="15" customHeight="1">
      <c r="B72" s="5"/>
      <c r="C72" s="6"/>
      <c r="D72" s="7"/>
      <c r="E72" s="62"/>
      <c r="F72" s="11"/>
      <c r="G72" s="38"/>
    </row>
    <row r="73" spans="2:7" customFormat="1" ht="30" customHeight="1">
      <c r="B73" s="5">
        <f>B71+1</f>
        <v>33</v>
      </c>
      <c r="C73" s="6">
        <v>632</v>
      </c>
      <c r="D73" s="7" t="s">
        <v>107</v>
      </c>
      <c r="E73" s="62">
        <v>1</v>
      </c>
      <c r="F73" s="11" t="s">
        <v>11</v>
      </c>
      <c r="G73" s="38"/>
    </row>
    <row r="74" spans="2:7" customFormat="1" ht="15" customHeight="1">
      <c r="B74" s="5"/>
      <c r="C74" s="6"/>
      <c r="D74" s="7"/>
      <c r="E74" s="8"/>
      <c r="F74" s="11"/>
      <c r="G74" s="38"/>
    </row>
    <row r="75" spans="2:7" customFormat="1" ht="20.100000000000001" customHeight="1">
      <c r="B75" s="5">
        <f>B73+1</f>
        <v>34</v>
      </c>
      <c r="C75" s="6">
        <v>638</v>
      </c>
      <c r="D75" s="7" t="s">
        <v>38</v>
      </c>
      <c r="E75" s="8">
        <v>5</v>
      </c>
      <c r="F75" s="11" t="s">
        <v>8</v>
      </c>
      <c r="G75" s="38"/>
    </row>
    <row r="76" spans="2:7" customFormat="1" ht="15" customHeight="1">
      <c r="B76" s="5"/>
      <c r="C76" s="6"/>
      <c r="D76" s="7"/>
      <c r="E76" s="8"/>
      <c r="F76" s="11"/>
      <c r="G76" s="38"/>
    </row>
    <row r="77" spans="2:7" customFormat="1" ht="20.100000000000001" customHeight="1">
      <c r="B77" s="5">
        <f>B75+1</f>
        <v>35</v>
      </c>
      <c r="C77" s="6">
        <v>638</v>
      </c>
      <c r="D77" s="7" t="s">
        <v>103</v>
      </c>
      <c r="E77" s="8">
        <v>4</v>
      </c>
      <c r="F77" s="11" t="s">
        <v>8</v>
      </c>
      <c r="G77" s="38"/>
    </row>
    <row r="78" spans="2:7" customFormat="1" ht="15" customHeight="1">
      <c r="B78" s="5"/>
      <c r="C78" s="6"/>
      <c r="D78" s="7"/>
      <c r="E78" s="8"/>
      <c r="F78" s="11"/>
      <c r="G78" s="38"/>
    </row>
    <row r="79" spans="2:7" customFormat="1" ht="20.100000000000001" customHeight="1">
      <c r="B79" s="5">
        <f>B77+1</f>
        <v>36</v>
      </c>
      <c r="C79" s="6">
        <v>644</v>
      </c>
      <c r="D79" s="7" t="s">
        <v>39</v>
      </c>
      <c r="E79" s="8">
        <v>425</v>
      </c>
      <c r="F79" s="11" t="s">
        <v>9</v>
      </c>
      <c r="G79" s="38"/>
    </row>
    <row r="80" spans="2:7" customFormat="1" ht="15" customHeight="1">
      <c r="B80" s="5"/>
      <c r="C80" s="6"/>
      <c r="D80" s="7"/>
      <c r="E80" s="8"/>
      <c r="F80" s="11"/>
      <c r="G80" s="38"/>
    </row>
    <row r="81" spans="1:7" ht="20.100000000000001" customHeight="1">
      <c r="A81"/>
      <c r="B81" s="5">
        <f>B79+1</f>
        <v>37</v>
      </c>
      <c r="C81" s="6">
        <v>644</v>
      </c>
      <c r="D81" s="7" t="s">
        <v>40</v>
      </c>
      <c r="E81" s="8">
        <v>70</v>
      </c>
      <c r="F81" s="11" t="s">
        <v>9</v>
      </c>
      <c r="G81" s="38"/>
    </row>
    <row r="82" spans="1:7" ht="15" customHeight="1">
      <c r="A82"/>
      <c r="B82" s="5"/>
      <c r="C82" s="6"/>
      <c r="D82" s="7"/>
      <c r="E82" s="8"/>
      <c r="F82" s="11"/>
      <c r="G82" s="38"/>
    </row>
    <row r="83" spans="1:7" ht="20.100000000000001" customHeight="1">
      <c r="A83"/>
      <c r="B83" s="5">
        <f>B81+1</f>
        <v>38</v>
      </c>
      <c r="C83" s="6">
        <v>659</v>
      </c>
      <c r="D83" s="7" t="s">
        <v>41</v>
      </c>
      <c r="E83" s="8">
        <f>(34277.15-E47)/9</f>
        <v>1586.3500000000001</v>
      </c>
      <c r="F83" s="11" t="s">
        <v>12</v>
      </c>
      <c r="G83" s="38"/>
    </row>
    <row r="84" spans="1:7" ht="15" customHeight="1">
      <c r="A84"/>
      <c r="B84" s="5"/>
      <c r="C84" s="6"/>
      <c r="D84" s="7"/>
      <c r="E84" s="8"/>
      <c r="F84" s="11"/>
      <c r="G84" s="38"/>
    </row>
    <row r="85" spans="1:7" ht="20.100000000000001" customHeight="1">
      <c r="A85"/>
      <c r="B85" s="5">
        <f>B83+1</f>
        <v>39</v>
      </c>
      <c r="C85" s="6" t="s">
        <v>80</v>
      </c>
      <c r="D85" s="7" t="s">
        <v>76</v>
      </c>
      <c r="E85" s="8">
        <v>2</v>
      </c>
      <c r="F85" s="11" t="s">
        <v>8</v>
      </c>
      <c r="G85" s="38"/>
    </row>
    <row r="86" spans="1:7" ht="15" customHeight="1">
      <c r="A86"/>
      <c r="B86" s="5"/>
      <c r="C86" s="6"/>
      <c r="D86" s="7"/>
      <c r="E86" s="8"/>
      <c r="F86" s="11"/>
      <c r="G86" s="38"/>
    </row>
    <row r="87" spans="1:7" ht="20.100000000000001" customHeight="1">
      <c r="A87"/>
      <c r="B87" s="5">
        <f>B85+1</f>
        <v>40</v>
      </c>
      <c r="C87" s="6" t="s">
        <v>80</v>
      </c>
      <c r="D87" s="7" t="s">
        <v>77</v>
      </c>
      <c r="E87" s="8">
        <v>1</v>
      </c>
      <c r="F87" s="11" t="s">
        <v>8</v>
      </c>
      <c r="G87" s="38"/>
    </row>
    <row r="88" spans="1:7" ht="15" customHeight="1">
      <c r="A88"/>
      <c r="B88" s="5"/>
      <c r="C88" s="6"/>
      <c r="D88" s="7"/>
      <c r="E88" s="8"/>
      <c r="F88" s="11"/>
      <c r="G88" s="38"/>
    </row>
    <row r="89" spans="1:7" ht="20.100000000000001" customHeight="1" thickBot="1">
      <c r="B89" s="63"/>
      <c r="C89" s="64"/>
      <c r="D89" s="64"/>
      <c r="E89" s="64"/>
      <c r="F89" s="64"/>
      <c r="G89" s="15"/>
    </row>
    <row r="90" spans="1:7" ht="15" customHeight="1">
      <c r="B90" s="47"/>
      <c r="C90" s="47"/>
      <c r="D90" s="47"/>
      <c r="E90" s="47"/>
      <c r="F90" s="47"/>
    </row>
    <row r="91" spans="1:7">
      <c r="B91" s="16"/>
      <c r="C91" s="16"/>
      <c r="D91" s="16"/>
      <c r="E91" s="16"/>
      <c r="F91" s="16"/>
    </row>
    <row r="92" spans="1:7">
      <c r="B92" s="16"/>
      <c r="C92" s="16"/>
      <c r="D92" s="16"/>
      <c r="E92" s="16"/>
      <c r="F92" s="16"/>
    </row>
    <row r="93" spans="1:7">
      <c r="B93" s="16"/>
      <c r="C93" s="16"/>
      <c r="D93" s="16"/>
      <c r="E93" s="16"/>
      <c r="F93" s="16"/>
    </row>
    <row r="94" spans="1:7">
      <c r="B94" s="16"/>
      <c r="C94" s="16"/>
      <c r="D94" s="16"/>
      <c r="E94" s="16"/>
      <c r="F94" s="16"/>
    </row>
  </sheetData>
  <mergeCells count="1">
    <mergeCell ref="B89:F89"/>
  </mergeCells>
  <pageMargins left="0.25" right="0.25" top="0.5" bottom="0.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2AA6-DD59-471F-9297-CE1F41F3390B}">
  <dimension ref="A1:I96"/>
  <sheetViews>
    <sheetView view="pageBreakPreview" topLeftCell="A25" zoomScale="145" zoomScaleNormal="100" zoomScaleSheetLayoutView="145" workbookViewId="0">
      <selection activeCell="D28" sqref="D28"/>
    </sheetView>
  </sheetViews>
  <sheetFormatPr defaultRowHeight="12.75"/>
  <cols>
    <col min="1" max="1" width="1.7109375" style="16" customWidth="1"/>
    <col min="2" max="2" width="4.7109375" customWidth="1"/>
    <col min="3" max="3" width="5.7109375" customWidth="1"/>
    <col min="4" max="4" width="48.7109375" customWidth="1"/>
    <col min="5" max="5" width="9.7109375" customWidth="1"/>
    <col min="6" max="6" width="7.7109375" customWidth="1"/>
    <col min="7" max="7" width="9.7109375" customWidth="1"/>
    <col min="8" max="8" width="13.7109375" customWidth="1"/>
    <col min="9" max="9" width="1.7109375" style="16" customWidth="1"/>
  </cols>
  <sheetData>
    <row r="1" spans="1:9" ht="13.5" thickBot="1">
      <c r="B1" s="16"/>
      <c r="C1" s="16"/>
      <c r="D1" s="16"/>
      <c r="E1" s="16"/>
      <c r="F1" s="16"/>
      <c r="G1" s="16"/>
      <c r="H1" s="16"/>
    </row>
    <row r="2" spans="1:9" s="1" customFormat="1" ht="21.75" customHeight="1">
      <c r="A2" s="17"/>
      <c r="B2" s="19"/>
      <c r="C2" s="20"/>
      <c r="D2" s="22"/>
      <c r="E2" s="21"/>
      <c r="F2" s="22"/>
      <c r="G2" s="22"/>
      <c r="H2" s="23" t="s">
        <v>29</v>
      </c>
      <c r="I2" s="25"/>
    </row>
    <row r="3" spans="1:9" s="1" customFormat="1">
      <c r="A3" s="17"/>
      <c r="B3" s="13"/>
      <c r="C3" s="14"/>
      <c r="D3" s="17"/>
      <c r="E3" s="18"/>
      <c r="F3" s="17"/>
      <c r="G3" s="17"/>
      <c r="H3" s="24" t="s">
        <v>18</v>
      </c>
      <c r="I3" s="26"/>
    </row>
    <row r="4" spans="1:9" s="1" customFormat="1">
      <c r="A4" s="17"/>
      <c r="B4" s="13"/>
      <c r="C4" s="14"/>
      <c r="D4" s="17"/>
      <c r="E4" s="18"/>
      <c r="F4" s="17"/>
      <c r="G4" s="17"/>
      <c r="H4" s="24" t="s">
        <v>30</v>
      </c>
      <c r="I4" s="26"/>
    </row>
    <row r="5" spans="1:9" s="1" customFormat="1">
      <c r="A5" s="17"/>
      <c r="B5" s="13"/>
      <c r="C5" s="14"/>
      <c r="D5" s="17"/>
      <c r="E5" s="18"/>
      <c r="F5" s="17"/>
      <c r="G5" s="17"/>
      <c r="H5" s="24" t="s">
        <v>42</v>
      </c>
      <c r="I5" s="26"/>
    </row>
    <row r="6" spans="1:9" s="1" customFormat="1">
      <c r="A6" s="17"/>
      <c r="B6" s="13"/>
      <c r="C6" s="14"/>
      <c r="D6" s="17"/>
      <c r="E6" s="18"/>
      <c r="F6" s="17"/>
      <c r="G6" s="17"/>
      <c r="H6" s="24"/>
      <c r="I6" s="26"/>
    </row>
    <row r="7" spans="1:9" s="1" customFormat="1" ht="30" customHeight="1" thickBot="1">
      <c r="A7" s="17"/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4" t="s">
        <v>7</v>
      </c>
      <c r="I7" s="27"/>
    </row>
    <row r="8" spans="1:9" ht="12" customHeight="1" thickTop="1">
      <c r="B8" s="5"/>
      <c r="C8" s="6"/>
      <c r="D8" s="7"/>
      <c r="E8" s="8"/>
      <c r="F8" s="8"/>
      <c r="G8" s="9"/>
      <c r="H8" s="10"/>
      <c r="I8" s="15"/>
    </row>
    <row r="9" spans="1:9" ht="20.100000000000001" customHeight="1" thickBot="1">
      <c r="B9" s="66" t="s">
        <v>46</v>
      </c>
      <c r="C9" s="67"/>
      <c r="D9" s="67"/>
      <c r="E9" s="67"/>
      <c r="F9" s="67"/>
      <c r="G9" s="67"/>
      <c r="H9" s="68"/>
    </row>
    <row r="10" spans="1:9" ht="12" customHeight="1">
      <c r="B10" s="39"/>
      <c r="C10" s="40"/>
      <c r="D10" s="41"/>
      <c r="E10" s="11"/>
      <c r="F10" s="11"/>
      <c r="G10" s="12"/>
      <c r="H10" s="42"/>
      <c r="I10" s="15"/>
    </row>
    <row r="11" spans="1:9" ht="20.100000000000001" customHeight="1">
      <c r="B11" s="5">
        <v>1</v>
      </c>
      <c r="C11" s="6">
        <v>625</v>
      </c>
      <c r="D11" s="7" t="s">
        <v>67</v>
      </c>
      <c r="E11" s="8">
        <v>1</v>
      </c>
      <c r="F11" s="11" t="s">
        <v>8</v>
      </c>
      <c r="G11" s="12">
        <v>1700</v>
      </c>
      <c r="H11" s="10">
        <f>G11*E11</f>
        <v>1700</v>
      </c>
      <c r="I11" s="15"/>
    </row>
    <row r="12" spans="1:9" ht="12" customHeight="1">
      <c r="B12" s="5"/>
      <c r="C12" s="6"/>
      <c r="D12" s="7"/>
      <c r="E12" s="8"/>
      <c r="F12" s="11"/>
      <c r="G12" s="12"/>
      <c r="H12" s="10"/>
      <c r="I12" s="15"/>
    </row>
    <row r="13" spans="1:9" ht="20.100000000000001" customHeight="1">
      <c r="B13" s="5">
        <f>B11+1</f>
        <v>2</v>
      </c>
      <c r="C13" s="6">
        <v>625</v>
      </c>
      <c r="D13" s="7" t="s">
        <v>47</v>
      </c>
      <c r="E13" s="8">
        <v>50</v>
      </c>
      <c r="F13" s="11" t="s">
        <v>9</v>
      </c>
      <c r="G13" s="12">
        <v>20</v>
      </c>
      <c r="H13" s="10">
        <f>G13*E13</f>
        <v>1000</v>
      </c>
      <c r="I13" s="15"/>
    </row>
    <row r="14" spans="1:9" ht="12" customHeight="1">
      <c r="B14" s="5"/>
      <c r="C14" s="6"/>
      <c r="D14" s="7"/>
      <c r="E14" s="8"/>
      <c r="F14" s="11"/>
      <c r="G14" s="12"/>
      <c r="H14" s="10"/>
      <c r="I14" s="15"/>
    </row>
    <row r="15" spans="1:9" ht="20.100000000000001" customHeight="1">
      <c r="B15" s="5">
        <f>B13+1</f>
        <v>3</v>
      </c>
      <c r="C15" s="6">
        <v>625</v>
      </c>
      <c r="D15" s="7" t="s">
        <v>66</v>
      </c>
      <c r="E15" s="8">
        <v>50</v>
      </c>
      <c r="F15" s="11" t="s">
        <v>9</v>
      </c>
      <c r="G15" s="12">
        <v>15</v>
      </c>
      <c r="H15" s="10">
        <f>G15*E15</f>
        <v>750</v>
      </c>
      <c r="I15" s="15"/>
    </row>
    <row r="16" spans="1:9" ht="12" customHeight="1">
      <c r="B16" s="5"/>
      <c r="C16" s="6"/>
      <c r="D16" s="7"/>
      <c r="E16" s="8"/>
      <c r="F16" s="11"/>
      <c r="G16" s="12"/>
      <c r="H16" s="10"/>
      <c r="I16" s="15"/>
    </row>
    <row r="17" spans="2:9" ht="20.100000000000001" customHeight="1">
      <c r="B17" s="5">
        <f>B15+1</f>
        <v>4</v>
      </c>
      <c r="C17" s="6">
        <v>625</v>
      </c>
      <c r="D17" s="7" t="s">
        <v>52</v>
      </c>
      <c r="E17" s="8">
        <v>1</v>
      </c>
      <c r="F17" s="11" t="s">
        <v>8</v>
      </c>
      <c r="G17" s="12">
        <v>1500</v>
      </c>
      <c r="H17" s="10">
        <f>G17*E17</f>
        <v>1500</v>
      </c>
      <c r="I17" s="15"/>
    </row>
    <row r="18" spans="2:9" ht="12" customHeight="1">
      <c r="B18" s="5"/>
      <c r="C18" s="6"/>
      <c r="D18" s="7"/>
      <c r="E18" s="8"/>
      <c r="F18" s="11"/>
      <c r="G18" s="12"/>
      <c r="H18" s="10"/>
      <c r="I18" s="15"/>
    </row>
    <row r="19" spans="2:9" ht="20.100000000000001" customHeight="1">
      <c r="B19" s="5">
        <f>B17+1</f>
        <v>5</v>
      </c>
      <c r="C19" s="6">
        <v>632</v>
      </c>
      <c r="D19" s="7" t="s">
        <v>48</v>
      </c>
      <c r="E19" s="8">
        <v>2</v>
      </c>
      <c r="F19" s="11" t="s">
        <v>8</v>
      </c>
      <c r="G19" s="12">
        <v>250</v>
      </c>
      <c r="H19" s="10">
        <f>G19*E19</f>
        <v>500</v>
      </c>
      <c r="I19" s="15"/>
    </row>
    <row r="20" spans="2:9" ht="12" customHeight="1">
      <c r="B20" s="5"/>
      <c r="C20" s="6"/>
      <c r="D20" s="7"/>
      <c r="E20" s="8"/>
      <c r="F20" s="11"/>
      <c r="G20" s="12"/>
      <c r="H20" s="10"/>
      <c r="I20" s="15"/>
    </row>
    <row r="21" spans="2:9" ht="20.100000000000001" customHeight="1">
      <c r="B21" s="5">
        <f>B19+1</f>
        <v>6</v>
      </c>
      <c r="C21" s="6">
        <v>632</v>
      </c>
      <c r="D21" s="7" t="s">
        <v>49</v>
      </c>
      <c r="E21" s="8">
        <v>600</v>
      </c>
      <c r="F21" s="11" t="s">
        <v>9</v>
      </c>
      <c r="G21" s="12">
        <v>4.5</v>
      </c>
      <c r="H21" s="10">
        <f>G21*E21</f>
        <v>2700</v>
      </c>
      <c r="I21" s="15"/>
    </row>
    <row r="22" spans="2:9" ht="12" customHeight="1">
      <c r="B22" s="5"/>
      <c r="C22" s="6"/>
      <c r="D22" s="7"/>
      <c r="E22" s="8"/>
      <c r="F22" s="11"/>
      <c r="G22" s="12"/>
      <c r="H22" s="10"/>
      <c r="I22" s="15"/>
    </row>
    <row r="23" spans="2:9" ht="20.100000000000001" customHeight="1">
      <c r="B23" s="5">
        <f>B21+1</f>
        <v>7</v>
      </c>
      <c r="C23" s="6">
        <v>632</v>
      </c>
      <c r="D23" s="7" t="s">
        <v>50</v>
      </c>
      <c r="E23" s="8">
        <v>2</v>
      </c>
      <c r="F23" s="11" t="s">
        <v>8</v>
      </c>
      <c r="G23" s="12">
        <v>900</v>
      </c>
      <c r="H23" s="10">
        <f>G23*E23</f>
        <v>1800</v>
      </c>
      <c r="I23" s="15"/>
    </row>
    <row r="24" spans="2:9" ht="12" customHeight="1">
      <c r="B24" s="5"/>
      <c r="C24" s="6"/>
      <c r="D24" s="7"/>
      <c r="E24" s="8"/>
      <c r="F24" s="11"/>
      <c r="G24" s="12"/>
      <c r="H24" s="10"/>
      <c r="I24" s="15"/>
    </row>
    <row r="25" spans="2:9" ht="20.100000000000001" customHeight="1">
      <c r="B25" s="5">
        <f>B23+1</f>
        <v>8</v>
      </c>
      <c r="C25" s="6">
        <v>632</v>
      </c>
      <c r="D25" s="7" t="s">
        <v>106</v>
      </c>
      <c r="E25" s="8">
        <v>2</v>
      </c>
      <c r="F25" s="11" t="s">
        <v>8</v>
      </c>
      <c r="G25" s="12">
        <v>500</v>
      </c>
      <c r="H25" s="10">
        <f>G25*E25</f>
        <v>1000</v>
      </c>
      <c r="I25" s="15"/>
    </row>
    <row r="26" spans="2:9" ht="12" customHeight="1">
      <c r="B26" s="5"/>
      <c r="C26" s="6"/>
      <c r="D26" s="7"/>
      <c r="E26" s="8"/>
      <c r="F26" s="11"/>
      <c r="G26" s="12"/>
      <c r="H26" s="10"/>
      <c r="I26" s="15"/>
    </row>
    <row r="27" spans="2:9" ht="20.100000000000001" customHeight="1">
      <c r="B27" s="5">
        <f>B25+1</f>
        <v>9</v>
      </c>
      <c r="C27" s="6">
        <v>632</v>
      </c>
      <c r="D27" s="7" t="s">
        <v>82</v>
      </c>
      <c r="E27" s="8">
        <v>1</v>
      </c>
      <c r="F27" s="11" t="s">
        <v>8</v>
      </c>
      <c r="G27" s="12">
        <v>1200</v>
      </c>
      <c r="H27" s="10">
        <f>G27*E27</f>
        <v>1200</v>
      </c>
      <c r="I27" s="15"/>
    </row>
    <row r="28" spans="2:9" ht="12" customHeight="1">
      <c r="B28" s="5"/>
      <c r="C28" s="6"/>
      <c r="D28" s="7"/>
      <c r="E28" s="8"/>
      <c r="F28" s="11"/>
      <c r="G28" s="12"/>
      <c r="H28" s="10"/>
      <c r="I28" s="15"/>
    </row>
    <row r="29" spans="2:9" ht="20.100000000000001" customHeight="1">
      <c r="B29" s="5">
        <f>B27+1</f>
        <v>10</v>
      </c>
      <c r="C29" s="6">
        <v>632</v>
      </c>
      <c r="D29" s="7" t="s">
        <v>81</v>
      </c>
      <c r="E29" s="8">
        <v>1</v>
      </c>
      <c r="F29" s="11" t="s">
        <v>8</v>
      </c>
      <c r="G29" s="12">
        <v>1400</v>
      </c>
      <c r="H29" s="10">
        <f>G29*E29</f>
        <v>1400</v>
      </c>
      <c r="I29" s="15"/>
    </row>
    <row r="30" spans="2:9" ht="12" customHeight="1">
      <c r="B30" s="5"/>
      <c r="C30" s="6"/>
      <c r="D30" s="7"/>
      <c r="E30" s="8"/>
      <c r="F30" s="11"/>
      <c r="G30" s="12"/>
      <c r="H30" s="10"/>
      <c r="I30" s="15"/>
    </row>
    <row r="31" spans="2:9" ht="30" customHeight="1">
      <c r="B31" s="5">
        <f>B29+1</f>
        <v>11</v>
      </c>
      <c r="C31" s="6">
        <v>632</v>
      </c>
      <c r="D31" s="7" t="s">
        <v>79</v>
      </c>
      <c r="E31" s="8">
        <v>200</v>
      </c>
      <c r="F31" s="11" t="s">
        <v>9</v>
      </c>
      <c r="G31" s="12">
        <v>10</v>
      </c>
      <c r="H31" s="10">
        <f>G31*E31</f>
        <v>2000</v>
      </c>
      <c r="I31" s="15"/>
    </row>
    <row r="32" spans="2:9" ht="12" customHeight="1">
      <c r="B32" s="5"/>
      <c r="C32" s="6"/>
      <c r="D32" s="7"/>
      <c r="E32" s="8"/>
      <c r="F32" s="11"/>
      <c r="G32" s="12"/>
      <c r="H32" s="10"/>
      <c r="I32" s="15"/>
    </row>
    <row r="33" spans="2:9" ht="30" customHeight="1">
      <c r="B33" s="5">
        <f>B31+1</f>
        <v>12</v>
      </c>
      <c r="C33" s="6">
        <v>633</v>
      </c>
      <c r="D33" s="7" t="s">
        <v>78</v>
      </c>
      <c r="E33" s="8">
        <v>1</v>
      </c>
      <c r="F33" s="11" t="s">
        <v>8</v>
      </c>
      <c r="G33" s="12">
        <v>3000</v>
      </c>
      <c r="H33" s="10">
        <f>G33*E33</f>
        <v>3000</v>
      </c>
      <c r="I33" s="15"/>
    </row>
    <row r="34" spans="2:9" ht="12" customHeight="1">
      <c r="B34" s="5"/>
      <c r="C34" s="6"/>
      <c r="D34" s="7"/>
      <c r="E34" s="8"/>
      <c r="F34" s="11"/>
      <c r="G34" s="12"/>
      <c r="H34" s="10"/>
      <c r="I34" s="15"/>
    </row>
    <row r="35" spans="2:9" ht="20.100000000000001" customHeight="1">
      <c r="B35" s="5">
        <f>B33+1</f>
        <v>13</v>
      </c>
      <c r="C35" s="6">
        <v>614</v>
      </c>
      <c r="D35" s="7" t="s">
        <v>15</v>
      </c>
      <c r="E35" s="8">
        <v>1</v>
      </c>
      <c r="F35" s="11" t="s">
        <v>11</v>
      </c>
      <c r="G35" s="12">
        <v>5000</v>
      </c>
      <c r="H35" s="10">
        <f>G35*E35</f>
        <v>5000</v>
      </c>
      <c r="I35" s="15"/>
    </row>
    <row r="36" spans="2:9" ht="12" customHeight="1">
      <c r="B36" s="5"/>
      <c r="C36" s="6"/>
      <c r="D36" s="7"/>
      <c r="E36" s="8"/>
      <c r="F36" s="11"/>
      <c r="G36" s="12"/>
      <c r="H36" s="10"/>
      <c r="I36" s="15"/>
    </row>
    <row r="37" spans="2:9" ht="20.100000000000001" customHeight="1">
      <c r="B37" s="5">
        <f>B35+1</f>
        <v>14</v>
      </c>
      <c r="C37" s="6">
        <v>809</v>
      </c>
      <c r="D37" s="7" t="s">
        <v>83</v>
      </c>
      <c r="E37" s="8">
        <v>1</v>
      </c>
      <c r="F37" s="11" t="s">
        <v>8</v>
      </c>
      <c r="G37" s="12">
        <v>6000</v>
      </c>
      <c r="H37" s="10">
        <f>G37*E37</f>
        <v>6000</v>
      </c>
      <c r="I37" s="15"/>
    </row>
    <row r="38" spans="2:9" ht="12" customHeight="1">
      <c r="B38" s="5"/>
      <c r="C38" s="6"/>
      <c r="D38" s="7"/>
      <c r="E38" s="8"/>
      <c r="F38" s="11"/>
      <c r="G38" s="12"/>
      <c r="H38" s="10"/>
      <c r="I38" s="15"/>
    </row>
    <row r="39" spans="2:9" ht="20.100000000000001" customHeight="1" thickBot="1">
      <c r="B39" s="63" t="s">
        <v>51</v>
      </c>
      <c r="C39" s="64"/>
      <c r="D39" s="64"/>
      <c r="E39" s="64"/>
      <c r="F39" s="64"/>
      <c r="G39" s="69"/>
      <c r="H39" s="28">
        <f>SUM(H11:H37)</f>
        <v>29550</v>
      </c>
      <c r="I39" s="15"/>
    </row>
    <row r="40" spans="2:9" ht="12" customHeight="1">
      <c r="B40" s="5"/>
      <c r="C40" s="6"/>
      <c r="D40" s="7"/>
      <c r="E40" s="8"/>
      <c r="F40" s="11"/>
      <c r="G40" s="12"/>
      <c r="H40" s="10"/>
      <c r="I40" s="15"/>
    </row>
    <row r="41" spans="2:9" ht="20.100000000000001" customHeight="1" thickBot="1">
      <c r="B41" s="63" t="s">
        <v>26</v>
      </c>
      <c r="C41" s="64"/>
      <c r="D41" s="64"/>
      <c r="E41" s="64"/>
      <c r="F41" s="64"/>
      <c r="G41" s="69"/>
      <c r="H41" s="28">
        <f>H39</f>
        <v>29550</v>
      </c>
    </row>
    <row r="42" spans="2:9" ht="12" customHeight="1">
      <c r="B42" s="70" t="s">
        <v>28</v>
      </c>
      <c r="C42" s="70"/>
      <c r="D42" s="70"/>
      <c r="E42" s="70"/>
      <c r="F42" s="70"/>
      <c r="G42" s="70"/>
      <c r="H42" s="29">
        <f>0.2*H41</f>
        <v>5910</v>
      </c>
      <c r="I42" s="15"/>
    </row>
    <row r="43" spans="2:9" ht="20.100000000000001" customHeight="1">
      <c r="B43" s="65" t="s">
        <v>27</v>
      </c>
      <c r="C43" s="65"/>
      <c r="D43" s="65"/>
      <c r="E43" s="65"/>
      <c r="F43" s="65"/>
      <c r="G43" s="65"/>
      <c r="H43" s="29">
        <f>H42+H41</f>
        <v>35460</v>
      </c>
    </row>
    <row r="44" spans="2:9" ht="20.100000000000001" customHeight="1">
      <c r="B44" s="16"/>
      <c r="C44" s="16"/>
      <c r="D44" s="16"/>
      <c r="E44" s="16"/>
      <c r="F44" s="16"/>
      <c r="G44" s="16"/>
      <c r="H44" s="16"/>
    </row>
    <row r="45" spans="2:9" ht="20.100000000000001" customHeight="1">
      <c r="B45" s="16"/>
      <c r="C45" s="16"/>
      <c r="D45" s="16"/>
      <c r="E45" s="16"/>
      <c r="F45" s="16"/>
      <c r="G45" s="16"/>
      <c r="H45" s="16"/>
    </row>
    <row r="46" spans="2:9">
      <c r="B46" s="16"/>
      <c r="C46" s="16"/>
      <c r="D46" s="16"/>
      <c r="E46" s="16"/>
      <c r="F46" s="16"/>
      <c r="G46" s="16"/>
      <c r="H46" s="16"/>
    </row>
    <row r="47" spans="2:9">
      <c r="B47" s="16"/>
      <c r="C47" s="16"/>
      <c r="D47" s="16"/>
      <c r="E47" s="16"/>
      <c r="F47" s="16"/>
      <c r="G47" s="16"/>
      <c r="H47" s="16"/>
    </row>
    <row r="48" spans="2:9">
      <c r="B48" s="16"/>
      <c r="C48" s="16"/>
      <c r="D48" s="16"/>
      <c r="E48" s="16"/>
      <c r="F48" s="16"/>
      <c r="G48" s="16"/>
      <c r="H48" s="16"/>
    </row>
    <row r="49" spans="2:8">
      <c r="B49" s="16"/>
      <c r="C49" s="16"/>
      <c r="D49" s="16"/>
      <c r="E49" s="16"/>
      <c r="F49" s="16"/>
      <c r="G49" s="16"/>
      <c r="H49" s="16"/>
    </row>
    <row r="50" spans="2:8">
      <c r="B50" s="16"/>
      <c r="C50" s="16"/>
      <c r="D50" s="16"/>
      <c r="E50" s="16"/>
      <c r="F50" s="16"/>
      <c r="G50" s="16"/>
      <c r="H50" s="16"/>
    </row>
    <row r="51" spans="2:8">
      <c r="B51" s="16"/>
      <c r="C51" s="16"/>
      <c r="D51" s="16"/>
      <c r="E51" s="16"/>
      <c r="F51" s="16"/>
      <c r="G51" s="16"/>
      <c r="H51" s="16"/>
    </row>
    <row r="52" spans="2:8">
      <c r="B52" s="16"/>
      <c r="C52" s="16"/>
      <c r="D52" s="16"/>
      <c r="E52" s="16"/>
      <c r="F52" s="16"/>
      <c r="G52" s="16"/>
      <c r="H52" s="16"/>
    </row>
    <row r="53" spans="2:8">
      <c r="B53" s="16"/>
      <c r="C53" s="16"/>
      <c r="D53" s="16"/>
      <c r="E53" s="16"/>
      <c r="F53" s="16"/>
      <c r="G53" s="16"/>
      <c r="H53" s="16"/>
    </row>
    <row r="54" spans="2:8">
      <c r="B54" s="16"/>
      <c r="C54" s="16"/>
      <c r="D54" s="16"/>
      <c r="E54" s="16"/>
      <c r="F54" s="16"/>
      <c r="G54" s="16"/>
      <c r="H54" s="16"/>
    </row>
    <row r="55" spans="2:8">
      <c r="B55" s="16"/>
      <c r="C55" s="16"/>
      <c r="D55" s="16"/>
      <c r="E55" s="16"/>
      <c r="F55" s="16"/>
      <c r="G55" s="16"/>
      <c r="H55" s="16"/>
    </row>
    <row r="56" spans="2:8">
      <c r="B56" s="16"/>
      <c r="C56" s="16"/>
      <c r="D56" s="16"/>
      <c r="E56" s="16"/>
      <c r="F56" s="16"/>
      <c r="G56" s="16"/>
      <c r="H56" s="16"/>
    </row>
    <row r="57" spans="2:8">
      <c r="B57" s="16"/>
      <c r="C57" s="16"/>
      <c r="D57" s="16"/>
      <c r="E57" s="16"/>
      <c r="F57" s="16"/>
      <c r="G57" s="16"/>
      <c r="H57" s="16"/>
    </row>
    <row r="58" spans="2:8">
      <c r="B58" s="16"/>
      <c r="C58" s="16"/>
      <c r="D58" s="16"/>
      <c r="E58" s="16"/>
      <c r="F58" s="16"/>
      <c r="G58" s="16"/>
      <c r="H58" s="16"/>
    </row>
    <row r="59" spans="2:8">
      <c r="B59" s="16"/>
      <c r="C59" s="16"/>
      <c r="D59" s="16"/>
      <c r="E59" s="16"/>
      <c r="F59" s="16"/>
      <c r="G59" s="16"/>
      <c r="H59" s="16"/>
    </row>
    <row r="60" spans="2:8">
      <c r="B60" s="16"/>
      <c r="C60" s="16"/>
      <c r="D60" s="16"/>
      <c r="E60" s="16"/>
      <c r="F60" s="16"/>
      <c r="G60" s="16"/>
      <c r="H60" s="16"/>
    </row>
    <row r="61" spans="2:8">
      <c r="B61" s="16"/>
      <c r="C61" s="16"/>
      <c r="D61" s="16"/>
      <c r="E61" s="16"/>
      <c r="F61" s="16"/>
      <c r="G61" s="16"/>
      <c r="H61" s="16"/>
    </row>
    <row r="62" spans="2:8">
      <c r="B62" s="16"/>
      <c r="C62" s="16"/>
      <c r="D62" s="16"/>
      <c r="E62" s="16"/>
      <c r="F62" s="16"/>
      <c r="G62" s="16"/>
      <c r="H62" s="16"/>
    </row>
    <row r="63" spans="2:8">
      <c r="B63" s="16"/>
      <c r="C63" s="16"/>
      <c r="D63" s="16"/>
      <c r="E63" s="16"/>
      <c r="F63" s="16"/>
      <c r="G63" s="16"/>
      <c r="H63" s="16"/>
    </row>
    <row r="64" spans="2:8">
      <c r="B64" s="16"/>
      <c r="C64" s="16"/>
      <c r="D64" s="16"/>
      <c r="E64" s="16"/>
      <c r="F64" s="16"/>
      <c r="G64" s="16"/>
      <c r="H64" s="16"/>
    </row>
    <row r="65" spans="2:8">
      <c r="B65" s="16"/>
      <c r="C65" s="16"/>
      <c r="D65" s="16"/>
      <c r="E65" s="16"/>
      <c r="F65" s="16"/>
      <c r="G65" s="16"/>
      <c r="H65" s="16"/>
    </row>
    <row r="66" spans="2:8">
      <c r="B66" s="16"/>
      <c r="C66" s="16"/>
      <c r="D66" s="16"/>
      <c r="E66" s="16"/>
      <c r="F66" s="16"/>
      <c r="G66" s="16"/>
      <c r="H66" s="16"/>
    </row>
    <row r="67" spans="2:8">
      <c r="B67" s="16"/>
      <c r="C67" s="16"/>
      <c r="D67" s="16"/>
      <c r="E67" s="16"/>
      <c r="F67" s="16"/>
      <c r="G67" s="16"/>
      <c r="H67" s="16"/>
    </row>
    <row r="68" spans="2:8">
      <c r="B68" s="16"/>
      <c r="C68" s="16"/>
      <c r="D68" s="16"/>
      <c r="E68" s="16"/>
      <c r="F68" s="16"/>
      <c r="G68" s="16"/>
      <c r="H68" s="16"/>
    </row>
    <row r="69" spans="2:8">
      <c r="B69" s="16"/>
      <c r="C69" s="16"/>
      <c r="D69" s="16"/>
      <c r="E69" s="16"/>
      <c r="F69" s="16"/>
      <c r="G69" s="16"/>
      <c r="H69" s="16"/>
    </row>
    <row r="70" spans="2:8">
      <c r="B70" s="16"/>
      <c r="C70" s="16"/>
      <c r="D70" s="16"/>
      <c r="E70" s="16"/>
      <c r="F70" s="16"/>
      <c r="G70" s="16"/>
      <c r="H70" s="16"/>
    </row>
    <row r="71" spans="2:8">
      <c r="B71" s="16"/>
      <c r="C71" s="16"/>
      <c r="D71" s="16"/>
      <c r="E71" s="16"/>
      <c r="F71" s="16"/>
      <c r="G71" s="16"/>
      <c r="H71" s="16"/>
    </row>
    <row r="72" spans="2:8">
      <c r="B72" s="16"/>
      <c r="C72" s="16"/>
      <c r="D72" s="16"/>
      <c r="E72" s="16"/>
      <c r="F72" s="16"/>
      <c r="G72" s="16"/>
      <c r="H72" s="16"/>
    </row>
    <row r="73" spans="2:8">
      <c r="B73" s="16"/>
      <c r="C73" s="16"/>
      <c r="D73" s="16"/>
      <c r="E73" s="16"/>
      <c r="F73" s="16"/>
      <c r="G73" s="16"/>
      <c r="H73" s="16"/>
    </row>
    <row r="74" spans="2:8">
      <c r="B74" s="16"/>
      <c r="C74" s="16"/>
      <c r="D74" s="16"/>
      <c r="E74" s="16"/>
      <c r="F74" s="16"/>
      <c r="G74" s="16"/>
      <c r="H74" s="16"/>
    </row>
    <row r="75" spans="2:8">
      <c r="B75" s="16"/>
      <c r="C75" s="16"/>
      <c r="D75" s="16"/>
      <c r="E75" s="16"/>
      <c r="F75" s="16"/>
      <c r="G75" s="16"/>
      <c r="H75" s="16"/>
    </row>
    <row r="76" spans="2:8">
      <c r="B76" s="16"/>
      <c r="C76" s="16"/>
      <c r="D76" s="16"/>
      <c r="E76" s="16"/>
      <c r="F76" s="16"/>
      <c r="G76" s="16"/>
      <c r="H76" s="16"/>
    </row>
    <row r="77" spans="2:8">
      <c r="B77" s="16"/>
      <c r="C77" s="16"/>
      <c r="D77" s="16"/>
      <c r="E77" s="16"/>
      <c r="F77" s="16"/>
      <c r="G77" s="16"/>
      <c r="H77" s="16"/>
    </row>
    <row r="78" spans="2:8">
      <c r="B78" s="16"/>
      <c r="C78" s="16"/>
      <c r="D78" s="16"/>
      <c r="E78" s="16"/>
      <c r="F78" s="16"/>
      <c r="G78" s="16"/>
      <c r="H78" s="16"/>
    </row>
    <row r="79" spans="2:8">
      <c r="B79" s="16"/>
      <c r="C79" s="16"/>
      <c r="D79" s="16"/>
      <c r="E79" s="16"/>
      <c r="F79" s="16"/>
      <c r="G79" s="16"/>
      <c r="H79" s="16"/>
    </row>
    <row r="80" spans="2:8">
      <c r="B80" s="16"/>
      <c r="C80" s="16"/>
      <c r="D80" s="16"/>
      <c r="E80" s="16"/>
      <c r="F80" s="16"/>
      <c r="G80" s="16"/>
      <c r="H80" s="16"/>
    </row>
    <row r="81" spans="2:8">
      <c r="B81" s="16"/>
      <c r="C81" s="16"/>
      <c r="D81" s="16"/>
      <c r="E81" s="16"/>
      <c r="F81" s="16"/>
      <c r="G81" s="16"/>
      <c r="H81" s="16"/>
    </row>
    <row r="82" spans="2:8">
      <c r="B82" s="16"/>
      <c r="C82" s="16"/>
      <c r="D82" s="16"/>
      <c r="E82" s="16"/>
      <c r="F82" s="16"/>
      <c r="G82" s="16"/>
      <c r="H82" s="16"/>
    </row>
    <row r="83" spans="2:8">
      <c r="B83" s="16"/>
      <c r="C83" s="16"/>
      <c r="D83" s="16"/>
      <c r="E83" s="16"/>
      <c r="F83" s="16"/>
      <c r="G83" s="16"/>
      <c r="H83" s="16"/>
    </row>
    <row r="84" spans="2:8">
      <c r="B84" s="16"/>
      <c r="C84" s="16"/>
      <c r="D84" s="16"/>
      <c r="E84" s="16"/>
      <c r="F84" s="16"/>
      <c r="G84" s="16"/>
      <c r="H84" s="16"/>
    </row>
    <row r="85" spans="2:8">
      <c r="B85" s="16"/>
      <c r="C85" s="16"/>
      <c r="D85" s="16"/>
      <c r="E85" s="16"/>
      <c r="F85" s="16"/>
      <c r="G85" s="16"/>
      <c r="H85" s="16"/>
    </row>
    <row r="86" spans="2:8">
      <c r="B86" s="16"/>
      <c r="C86" s="16"/>
      <c r="D86" s="16"/>
      <c r="E86" s="16"/>
      <c r="F86" s="16"/>
      <c r="G86" s="16"/>
      <c r="H86" s="16"/>
    </row>
    <row r="87" spans="2:8">
      <c r="B87" s="16"/>
      <c r="C87" s="16"/>
      <c r="D87" s="16"/>
      <c r="E87" s="16"/>
      <c r="F87" s="16"/>
      <c r="G87" s="16"/>
      <c r="H87" s="16"/>
    </row>
    <row r="88" spans="2:8">
      <c r="B88" s="16"/>
      <c r="C88" s="16"/>
      <c r="D88" s="16"/>
      <c r="E88" s="16"/>
      <c r="F88" s="16"/>
      <c r="G88" s="16"/>
      <c r="H88" s="16"/>
    </row>
    <row r="89" spans="2:8">
      <c r="B89" s="16"/>
      <c r="C89" s="16"/>
      <c r="D89" s="16"/>
      <c r="E89" s="16"/>
      <c r="F89" s="16"/>
      <c r="G89" s="16"/>
      <c r="H89" s="16"/>
    </row>
    <row r="90" spans="2:8">
      <c r="B90" s="16"/>
      <c r="C90" s="16"/>
      <c r="D90" s="16"/>
      <c r="E90" s="16"/>
      <c r="F90" s="16"/>
      <c r="G90" s="16"/>
      <c r="H90" s="16"/>
    </row>
    <row r="91" spans="2:8">
      <c r="B91" s="16"/>
      <c r="C91" s="16"/>
      <c r="D91" s="16"/>
      <c r="E91" s="16"/>
      <c r="F91" s="16"/>
      <c r="G91" s="16"/>
      <c r="H91" s="16"/>
    </row>
    <row r="92" spans="2:8">
      <c r="B92" s="16"/>
      <c r="C92" s="16"/>
      <c r="D92" s="16"/>
      <c r="E92" s="16"/>
      <c r="F92" s="16"/>
      <c r="G92" s="16"/>
      <c r="H92" s="16"/>
    </row>
    <row r="93" spans="2:8">
      <c r="B93" s="16"/>
      <c r="C93" s="16"/>
      <c r="D93" s="16"/>
      <c r="E93" s="16"/>
      <c r="F93" s="16"/>
      <c r="G93" s="16"/>
      <c r="H93" s="16"/>
    </row>
    <row r="94" spans="2:8">
      <c r="B94" s="16"/>
      <c r="C94" s="16"/>
      <c r="D94" s="16"/>
      <c r="E94" s="16"/>
      <c r="F94" s="16"/>
      <c r="G94" s="16"/>
      <c r="H94" s="16"/>
    </row>
    <row r="95" spans="2:8">
      <c r="B95" s="16"/>
      <c r="C95" s="16"/>
      <c r="D95" s="16"/>
      <c r="E95" s="16"/>
      <c r="F95" s="16"/>
      <c r="G95" s="16"/>
      <c r="H95" s="16"/>
    </row>
    <row r="96" spans="2:8">
      <c r="B96" s="16"/>
      <c r="C96" s="16"/>
      <c r="D96" s="16"/>
      <c r="E96" s="16"/>
      <c r="F96" s="16"/>
      <c r="G96" s="16"/>
      <c r="H96" s="16"/>
    </row>
  </sheetData>
  <mergeCells count="5">
    <mergeCell ref="B43:G43"/>
    <mergeCell ref="B9:H9"/>
    <mergeCell ref="B39:G39"/>
    <mergeCell ref="B41:G41"/>
    <mergeCell ref="B42:G42"/>
  </mergeCells>
  <pageMargins left="0.25" right="0.25" top="0.5" bottom="0.5" header="0.3" footer="0.3"/>
  <pageSetup fitToHeight="0" orientation="portrait" r:id="rId1"/>
  <rowBreaks count="1" manualBreakCount="1">
    <brk id="1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51B8B-4CE4-4F32-A67C-2035FEFECD36}">
  <dimension ref="A1:P42"/>
  <sheetViews>
    <sheetView topLeftCell="A25" zoomScale="175" zoomScaleNormal="175" workbookViewId="0">
      <selection activeCell="B42" sqref="B42"/>
    </sheetView>
  </sheetViews>
  <sheetFormatPr defaultRowHeight="12.75"/>
  <sheetData>
    <row r="1" spans="1:15">
      <c r="A1" t="s">
        <v>19</v>
      </c>
      <c r="C1" t="s">
        <v>97</v>
      </c>
      <c r="E1" t="s">
        <v>20</v>
      </c>
      <c r="I1" t="s">
        <v>95</v>
      </c>
      <c r="O1" t="s">
        <v>105</v>
      </c>
    </row>
    <row r="2" spans="1:15">
      <c r="A2">
        <v>8</v>
      </c>
      <c r="C2">
        <v>67.857600000000005</v>
      </c>
      <c r="E2">
        <v>517.34</v>
      </c>
      <c r="I2">
        <v>291.07260000000002</v>
      </c>
      <c r="O2">
        <v>291.07260000000002</v>
      </c>
    </row>
    <row r="3" spans="1:15">
      <c r="A3">
        <v>4</v>
      </c>
      <c r="C3">
        <v>123.7621</v>
      </c>
      <c r="E3">
        <v>345.85469999999998</v>
      </c>
      <c r="F3">
        <f>SUM(E2:E3)</f>
        <v>863.19470000000001</v>
      </c>
      <c r="I3">
        <v>680.60130000000004</v>
      </c>
      <c r="O3">
        <v>680.60130000000004</v>
      </c>
    </row>
    <row r="4" spans="1:15">
      <c r="A4">
        <v>15</v>
      </c>
      <c r="C4">
        <v>32.2346</v>
      </c>
      <c r="E4">
        <v>62.326300000000003</v>
      </c>
      <c r="I4">
        <v>197.2509</v>
      </c>
      <c r="O4">
        <v>197.2509</v>
      </c>
    </row>
    <row r="5" spans="1:15">
      <c r="A5">
        <v>10</v>
      </c>
      <c r="E5">
        <v>605.39880000000005</v>
      </c>
      <c r="I5">
        <f>SUM(I2:I4)</f>
        <v>1168.9248</v>
      </c>
      <c r="J5" t="s">
        <v>10</v>
      </c>
      <c r="O5">
        <v>591.49009999999998</v>
      </c>
    </row>
    <row r="6" spans="1:15">
      <c r="A6">
        <v>182</v>
      </c>
      <c r="E6">
        <v>23.682099999999998</v>
      </c>
      <c r="O6">
        <v>530.1</v>
      </c>
    </row>
    <row r="7" spans="1:15">
      <c r="A7">
        <v>170</v>
      </c>
      <c r="C7">
        <f>SUM(C2:C6)</f>
        <v>223.85430000000002</v>
      </c>
      <c r="E7">
        <v>157.69550000000001</v>
      </c>
      <c r="I7" t="s">
        <v>68</v>
      </c>
      <c r="O7">
        <v>672.96370000000002</v>
      </c>
    </row>
    <row r="8" spans="1:15">
      <c r="A8">
        <v>127</v>
      </c>
      <c r="E8">
        <v>89.375299999999996</v>
      </c>
      <c r="I8">
        <f>20000/9</f>
        <v>2222.2222222222222</v>
      </c>
      <c r="J8" t="s">
        <v>12</v>
      </c>
      <c r="O8">
        <v>697.83270000000005</v>
      </c>
    </row>
    <row r="9" spans="1:15">
      <c r="A9">
        <v>120</v>
      </c>
      <c r="E9">
        <v>74.475800000000007</v>
      </c>
      <c r="I9">
        <f>I8*0.1</f>
        <v>222.22222222222223</v>
      </c>
      <c r="J9" t="s">
        <v>87</v>
      </c>
      <c r="O9">
        <v>889.03840000000002</v>
      </c>
    </row>
    <row r="10" spans="1:15">
      <c r="A10">
        <v>80</v>
      </c>
      <c r="O10">
        <v>452.1694</v>
      </c>
    </row>
    <row r="11" spans="1:15">
      <c r="A11">
        <v>60</v>
      </c>
      <c r="E11">
        <f>SUM(E2:E10)</f>
        <v>1876.1485</v>
      </c>
      <c r="I11" t="s">
        <v>22</v>
      </c>
      <c r="O11">
        <v>1033.5102999999999</v>
      </c>
    </row>
    <row r="12" spans="1:15">
      <c r="C12" t="s">
        <v>96</v>
      </c>
      <c r="I12">
        <v>0</v>
      </c>
      <c r="O12">
        <v>330.75760000000002</v>
      </c>
    </row>
    <row r="13" spans="1:15">
      <c r="A13">
        <f>SUM(A2:A12)</f>
        <v>776</v>
      </c>
      <c r="B13">
        <f>0.1*(20000+20)</f>
        <v>2002</v>
      </c>
      <c r="C13">
        <f>C14+D14</f>
        <v>247.76888999999997</v>
      </c>
      <c r="O13">
        <v>340.72149999999999</v>
      </c>
    </row>
    <row r="14" spans="1:15">
      <c r="C14">
        <v>222.22219999999999</v>
      </c>
      <c r="D14">
        <v>25.546689999999984</v>
      </c>
      <c r="O14">
        <v>455.22730000000001</v>
      </c>
    </row>
    <row r="15" spans="1:15">
      <c r="C15">
        <v>222.22219999999999</v>
      </c>
    </row>
    <row r="16" spans="1:15">
      <c r="O16">
        <f>SUM(O2:O15)</f>
        <v>7162.7358000000004</v>
      </c>
    </row>
    <row r="17" spans="2:16">
      <c r="C17">
        <f>SUM(C13:C16)</f>
        <v>692.21328999999992</v>
      </c>
    </row>
    <row r="19" spans="2:16">
      <c r="L19" t="s">
        <v>93</v>
      </c>
      <c r="N19" t="s">
        <v>94</v>
      </c>
    </row>
    <row r="20" spans="2:16">
      <c r="B20" t="s">
        <v>94</v>
      </c>
      <c r="L20" t="s">
        <v>23</v>
      </c>
      <c r="N20" t="s">
        <v>73</v>
      </c>
      <c r="P20" t="s">
        <v>75</v>
      </c>
    </row>
    <row r="21" spans="2:16">
      <c r="B21" t="s">
        <v>91</v>
      </c>
      <c r="E21" t="s">
        <v>92</v>
      </c>
      <c r="H21" t="s">
        <v>71</v>
      </c>
      <c r="J21" t="s">
        <v>74</v>
      </c>
      <c r="L21">
        <v>26.1372</v>
      </c>
      <c r="N21">
        <v>220.40129999999999</v>
      </c>
      <c r="P21">
        <v>37.630899999999997</v>
      </c>
    </row>
    <row r="22" spans="2:16">
      <c r="B22">
        <v>772.47799999999995</v>
      </c>
      <c r="H22">
        <v>326.20920000000001</v>
      </c>
      <c r="L22">
        <v>131.2226</v>
      </c>
      <c r="N22">
        <v>121.1591</v>
      </c>
      <c r="P22">
        <v>23.531300000000002</v>
      </c>
    </row>
    <row r="23" spans="2:16">
      <c r="B23">
        <v>648.24289999999996</v>
      </c>
      <c r="H23">
        <v>648.24289999999996</v>
      </c>
      <c r="L23">
        <v>168.27430000000001</v>
      </c>
      <c r="N23">
        <v>36.220300000000002</v>
      </c>
      <c r="P23">
        <v>13.844900000000001</v>
      </c>
    </row>
    <row r="24" spans="2:16">
      <c r="H24">
        <v>187.9983</v>
      </c>
      <c r="L24">
        <v>180.42359999999999</v>
      </c>
      <c r="N24">
        <v>85.141199999999998</v>
      </c>
    </row>
    <row r="25" spans="2:16">
      <c r="H25">
        <v>1768.8412000000001</v>
      </c>
      <c r="N25">
        <v>79.180499999999995</v>
      </c>
      <c r="P25">
        <f>SUM(P21:P23)</f>
        <v>75.007099999999994</v>
      </c>
    </row>
    <row r="26" spans="2:16">
      <c r="B26">
        <f>SUM(B22:B25)</f>
        <v>1420.7208999999998</v>
      </c>
      <c r="H26">
        <v>72.170900000000003</v>
      </c>
      <c r="J26">
        <v>77.003</v>
      </c>
      <c r="L26">
        <f>SUM(L21:L25)</f>
        <v>506.05769999999995</v>
      </c>
    </row>
    <row r="27" spans="2:16">
      <c r="H27">
        <v>441.65129999999999</v>
      </c>
      <c r="I27" t="s">
        <v>10</v>
      </c>
      <c r="J27">
        <v>72.729699999999994</v>
      </c>
      <c r="N27">
        <f>SUM(N21:N26)</f>
        <v>542.10239999999999</v>
      </c>
    </row>
    <row r="28" spans="2:16">
      <c r="H28">
        <v>4857.0303000000004</v>
      </c>
    </row>
    <row r="29" spans="2:16">
      <c r="H29">
        <v>2280.0504999999998</v>
      </c>
      <c r="J29">
        <f>SUM(J22:J28)</f>
        <v>149.73269999999999</v>
      </c>
    </row>
    <row r="30" spans="2:16">
      <c r="H30">
        <v>321.49169999999998</v>
      </c>
    </row>
    <row r="31" spans="2:16">
      <c r="H31">
        <v>357.27820000000003</v>
      </c>
    </row>
    <row r="32" spans="2:16">
      <c r="C32">
        <f>B26+H35</f>
        <v>15831.227300000002</v>
      </c>
      <c r="H32">
        <v>1356.2455</v>
      </c>
      <c r="J32" t="s">
        <v>98</v>
      </c>
    </row>
    <row r="33" spans="2:10">
      <c r="H33">
        <v>1768.2963999999999</v>
      </c>
      <c r="J33">
        <v>29.091000000000001</v>
      </c>
    </row>
    <row r="34" spans="2:10">
      <c r="H34">
        <v>25</v>
      </c>
      <c r="J34">
        <v>26.217700000000001</v>
      </c>
    </row>
    <row r="35" spans="2:10">
      <c r="H35">
        <f>SUM(H22:H34)</f>
        <v>14410.506400000002</v>
      </c>
      <c r="J35">
        <v>30.433299999999999</v>
      </c>
    </row>
    <row r="36" spans="2:10">
      <c r="J36">
        <v>34.427599999999998</v>
      </c>
    </row>
    <row r="37" spans="2:10">
      <c r="B37" t="s">
        <v>88</v>
      </c>
      <c r="E37" t="s">
        <v>89</v>
      </c>
      <c r="H37" t="s">
        <v>90</v>
      </c>
    </row>
    <row r="38" spans="2:10">
      <c r="B38">
        <f>((20000+2299.1849+27)*0.125)/27</f>
        <v>103.36196712962963</v>
      </c>
      <c r="E38">
        <f>((20000+2299.1849+27)*0.125)/27</f>
        <v>103.36196712962963</v>
      </c>
      <c r="H38">
        <f>((20000+2299.1849+27)*0.5)/27</f>
        <v>413.44786851851853</v>
      </c>
      <c r="J38">
        <f>SUM(J33:J37)</f>
        <v>120.1696</v>
      </c>
    </row>
    <row r="42" spans="2:10">
      <c r="B42">
        <f>34277.15-O16-H35</f>
        <v>12703.907799999997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A8F4-544A-4B23-A105-A55543C0A7EB}">
  <dimension ref="A2:AC10"/>
  <sheetViews>
    <sheetView workbookViewId="0">
      <selection activeCell="AC8" sqref="AC8"/>
    </sheetView>
  </sheetViews>
  <sheetFormatPr defaultRowHeight="12.75"/>
  <sheetData>
    <row r="2" spans="1:29" s="31" customFormat="1">
      <c r="A2" s="30" t="s">
        <v>53</v>
      </c>
      <c r="B2" s="71" t="s">
        <v>54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</row>
    <row r="3" spans="1:29" s="31" customFormat="1">
      <c r="A3" s="32"/>
      <c r="B3" s="33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5"/>
    </row>
    <row r="4" spans="1:29" s="31" customFormat="1">
      <c r="A4" s="32"/>
      <c r="B4" s="33" t="s">
        <v>55</v>
      </c>
      <c r="C4" s="33"/>
      <c r="D4" s="33" t="s">
        <v>57</v>
      </c>
      <c r="E4" s="34"/>
      <c r="F4" s="33" t="s">
        <v>58</v>
      </c>
      <c r="G4" s="33" t="s">
        <v>62</v>
      </c>
      <c r="H4" s="33" t="s">
        <v>59</v>
      </c>
      <c r="I4" s="33"/>
      <c r="J4" s="33" t="s">
        <v>60</v>
      </c>
      <c r="K4" s="33" t="s">
        <v>61</v>
      </c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s="31" customFormat="1">
      <c r="A5" s="32"/>
      <c r="B5" s="33">
        <v>10</v>
      </c>
      <c r="C5" s="33">
        <v>15</v>
      </c>
      <c r="D5" s="33">
        <v>40</v>
      </c>
      <c r="E5" s="33">
        <v>32</v>
      </c>
      <c r="F5" s="33">
        <v>70</v>
      </c>
      <c r="G5" s="33">
        <v>42</v>
      </c>
      <c r="H5" s="33">
        <v>35</v>
      </c>
      <c r="I5" s="33"/>
      <c r="J5" s="33">
        <v>5</v>
      </c>
      <c r="K5" s="33">
        <v>3</v>
      </c>
      <c r="L5" s="33">
        <v>5</v>
      </c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5">
        <f>SUM(B5:AA5)</f>
        <v>257</v>
      </c>
    </row>
    <row r="6" spans="1:29" s="31" customFormat="1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5"/>
    </row>
    <row r="7" spans="1:29" s="31" customFormat="1">
      <c r="A7" s="32"/>
      <c r="B7" s="33" t="s">
        <v>55</v>
      </c>
      <c r="C7" s="33"/>
      <c r="D7" s="33" t="s">
        <v>57</v>
      </c>
      <c r="E7" s="34"/>
      <c r="F7" s="33" t="s">
        <v>58</v>
      </c>
      <c r="G7" s="33"/>
      <c r="H7" s="33" t="s">
        <v>63</v>
      </c>
      <c r="I7" s="33"/>
      <c r="J7" s="31" t="s">
        <v>56</v>
      </c>
      <c r="L7" s="31" t="s">
        <v>64</v>
      </c>
      <c r="M7" s="33" t="s">
        <v>65</v>
      </c>
      <c r="N7" s="33" t="s">
        <v>61</v>
      </c>
      <c r="O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5"/>
    </row>
    <row r="8" spans="1:29" s="31" customFormat="1">
      <c r="A8" s="32"/>
      <c r="B8" s="33">
        <v>10</v>
      </c>
      <c r="C8" s="33">
        <v>15</v>
      </c>
      <c r="D8" s="33">
        <v>40</v>
      </c>
      <c r="E8" s="33">
        <v>32</v>
      </c>
      <c r="F8" s="33">
        <v>70</v>
      </c>
      <c r="G8" s="33">
        <v>78</v>
      </c>
      <c r="H8" s="33">
        <v>35</v>
      </c>
      <c r="I8" s="33">
        <v>16</v>
      </c>
      <c r="J8" s="31">
        <v>5</v>
      </c>
      <c r="K8" s="31">
        <v>13</v>
      </c>
      <c r="L8" s="31">
        <v>8</v>
      </c>
      <c r="M8" s="33">
        <v>5</v>
      </c>
      <c r="N8" s="33">
        <v>3</v>
      </c>
      <c r="O8" s="33">
        <v>5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5">
        <f>SUM(B8:AA8)</f>
        <v>335</v>
      </c>
    </row>
    <row r="9" spans="1:29" s="31" customFormat="1">
      <c r="A9" s="32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6" t="s">
        <v>26</v>
      </c>
    </row>
    <row r="10" spans="1:29" s="31" customFormat="1">
      <c r="A10" s="32"/>
      <c r="B10" s="33"/>
      <c r="C10" s="33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7">
        <f>SUM(AC5:AC8)</f>
        <v>592</v>
      </c>
    </row>
  </sheetData>
  <mergeCells count="1">
    <mergeCell ref="B2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 COST</vt:lpstr>
      <vt:lpstr>SIGNAL MOD</vt:lpstr>
      <vt:lpstr>Sheet1</vt:lpstr>
      <vt:lpstr>Sheet2</vt:lpstr>
      <vt:lpstr>'SIGNAL MOD'!Print_Area</vt:lpstr>
      <vt:lpstr>'TOTAL COST'!Print_Area</vt:lpstr>
      <vt:lpstr>'SIGNAL MOD'!Print_Titles</vt:lpstr>
      <vt:lpstr>'TOTAL COST'!Print_Titles</vt:lpstr>
    </vt:vector>
  </TitlesOfParts>
  <Manager/>
  <Company>CT Consultants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Madl</dc:creator>
  <cp:keywords/>
  <dc:description/>
  <cp:lastModifiedBy>Michael Pittenger</cp:lastModifiedBy>
  <cp:revision/>
  <cp:lastPrinted>2024-11-04T21:23:34Z</cp:lastPrinted>
  <dcterms:created xsi:type="dcterms:W3CDTF">2022-02-03T19:19:44Z</dcterms:created>
  <dcterms:modified xsi:type="dcterms:W3CDTF">2024-11-21T21:49:32Z</dcterms:modified>
  <cp:category/>
  <cp:contentStatus/>
</cp:coreProperties>
</file>